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<sst xmlns="http://schemas.openxmlformats.org/spreadsheetml/2006/main" count="1059" uniqueCount="870">
  <si>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</si>
  <si>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</si>
  <si>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</si>
  <si>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</si>
  <si>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</si>
  <si>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</si>
  <si>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</si>
  <si>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</si>
  <si>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</si>
  <si>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</si>
  <si>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</si>
  <si>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</si>
  <si>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</si>
  <si>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</si>
  <si>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</si>
  <si>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</si>
  <si>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</si>
  <si>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</si>
  <si>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</si>
  <si>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</si>
  <si>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</si>
  <si>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</si>
  <si>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</si>
  <si>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</si>
  <si>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</si>
  <si>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</si>
  <si>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</si>
  <si>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</si>
  <si>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</si>
  <si>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</si>
  <si>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</si>
  <si>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</si>
  <si>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</si>
  <si>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</si>
  <si>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</si>
  <si>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</si>
  <si>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</si>
  <si>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</si>
  <si>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</si>
  <si>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</si>
  <si>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</si>
  <si>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</si>
  <si>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</si>
  <si>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</si>
  <si>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</si>
  <si>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</si>
  <si>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</si>
  <si>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</si>
  <si>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</si>
  <si>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</si>
  <si>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</si>
  <si>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</si>
  <si>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</si>
  <si>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</si>
  <si>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</si>
  <si>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</si>
  <si>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</si>
  <si>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</si>
  <si>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</si>
  <si>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</si>
  <si>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</si>
  <si>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</si>
  <si>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</si>
  <si>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</si>
  <si>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</si>
  <si>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</si>
  <si>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</si>
  <si>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</si>
  <si>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</si>
  <si>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</si>
  <si>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</si>
  <si>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</si>
  <si>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</si>
  <si>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</si>
  <si>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</si>
  <si>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</si>
  <si>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</si>
  <si>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</si>
  <si>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</si>
  <si>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</si>
  <si>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</si>
  <si>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</si>
  <si>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</si>
  <si>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</si>
  <si>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</si>
  <si>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</si>
  <si>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</si>
  <si>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</si>
  <si>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</si>
  <si>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</si>
  <si>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</si>
  <si>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</si>
  <si>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</si>
  <si>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</si>
  <si>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</si>
  <si>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</si>
  <si>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</si>
  <si>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</si>
  <si>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</si>
  <si>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</si>
  <si>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</si>
  <si>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</si>
  <si>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</si>
  <si>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</si>
  <si>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</si>
  <si>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</si>
  <si>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</si>
  <si>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</si>
  <si>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</si>
  <si>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</si>
  <si>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</si>
  <si>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</si>
  <si>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</si>
  <si>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</si>
  <si>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</si>
  <si>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</si>
  <si>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</si>
  <si>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</si>
  <si>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</si>
  <si>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</si>
  <si>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</si>
  <si>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</si>
  <si>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</si>
  <si>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</si>
  <si>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</si>
  <si>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</si>
  <si>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</si>
  <si>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</si>
  <si>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</si>
  <si>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</si>
  <si>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</si>
  <si>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</si>
  <si>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</si>
  <si>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</si>
  <si>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</si>
  <si>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</si>
  <si>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</si>
  <si>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</si>
  <si>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</si>
  <si>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</si>
  <si>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</si>
  <si>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</si>
  <si>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</si>
  <si>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</si>
  <si>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</si>
  <si>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</si>
  <si>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</si>
  <si>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</si>
  <si>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</si>
  <si>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</si>
  <si>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</si>
  <si>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</si>
  <si>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</si>
  <si>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</si>
  <si>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</si>
  <si>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</si>
  <si>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</si>
  <si>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</si>
  <si>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</si>
  <si>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</si>
  <si>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</si>
  <si>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</si>
  <si>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</si>
  <si>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</si>
  <si>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</si>
  <si>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</si>
  <si>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</si>
  <si>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</si>
  <si>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</si>
  <si>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</si>
  <si>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</si>
  <si>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</si>
  <si>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</si>
  <si>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</si>
  <si>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</si>
  <si>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</si>
  <si>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</si>
  <si>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</si>
  <si>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</si>
  <si>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</si>
  <si>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</si>
  <si>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</si>
  <si>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</si>
  <si>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</si>
  <si>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</si>
  <si>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</si>
  <si>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</si>
  <si>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</si>
  <si>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</si>
  <si>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</si>
  <si>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</si>
  <si>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</si>
  <si>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</si>
  <si>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</si>
  <si>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</si>
  <si>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</si>
  <si>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</si>
  <si>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</si>
  <si>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</si>
  <si>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</si>
  <si>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</si>
  <si>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</si>
  <si>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</si>
  <si>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</si>
  <si>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</si>
  <si>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</si>
  <si>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</si>
  <si>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</si>
  <si>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</si>
  <si>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</si>
  <si>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</si>
  <si>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</si>
  <si>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</si>
  <si>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</si>
  <si>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</si>
  <si>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</si>
  <si>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</si>
  <si>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</si>
  <si>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</si>
  <si>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</si>
  <si>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</si>
  <si>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</si>
  <si>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</si>
  <si>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</si>
  <si>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</si>
  <si>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</si>
  <si>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</si>
  <si>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</si>
  <si>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</si>
  <si>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</si>
  <si>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</si>
  <si>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</si>
  <si>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</si>
  <si>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</si>
  <si>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</si>
  <si>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</si>
  <si>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</si>
  <si>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</si>
  <si>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</si>
  <si>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</si>
  <si>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</si>
  <si>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</si>
  <si>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</si>
  <si>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</si>
  <si>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</si>
  <si>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</si>
  <si>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</si>
  <si>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</si>
  <si>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</si>
  <si>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</si>
  <si>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</si>
  <si>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</si>
  <si>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</si>
  <si>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</si>
  <si>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</si>
  <si>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</si>
  <si>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</si>
  <si>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</si>
  <si>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</si>
  <si>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</si>
  <si>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</si>
  <si>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</si>
  <si>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</si>
  <si>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</si>
  <si>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</si>
  <si>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</si>
  <si>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</si>
  <si>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</si>
  <si>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</si>
  <si>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</si>
  <si>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</si>
  <si>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</si>
  <si>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</si>
  <si>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</si>
  <si>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</si>
  <si>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</si>
  <si>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</si>
  <si>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</si>
  <si>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</si>
  <si>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</si>
  <si>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</si>
  <si>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</si>
  <si>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</si>
  <si>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</si>
  <si>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</si>
  <si>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</si>
  <si>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</si>
  <si>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</si>
  <si>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</si>
  <si>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</si>
  <si>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</si>
  <si>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</si>
  <si>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</si>
  <si>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</si>
  <si>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</si>
  <si>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</si>
  <si>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</si>
  <si>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</si>
  <si>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</si>
  <si>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</si>
  <si>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</si>
  <si>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</si>
  <si>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</si>
  <si>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</si>
  <si>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</si>
  <si>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</si>
  <si>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</si>
  <si>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</si>
  <si>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</si>
  <si>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</si>
  <si>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</si>
  <si>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</si>
  <si>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</si>
  <si>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</si>
  <si>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</si>
  <si>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</si>
  <si>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</si>
  <si>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</si>
  <si>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</si>
  <si>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</si>
  <si>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</si>
  <si>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</si>
  <si>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</si>
  <si>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</si>
  <si>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</si>
  <si>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</si>
  <si>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</si>
  <si>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</si>
  <si>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</si>
  <si>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</si>
  <si>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</si>
  <si>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</si>
  <si>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</si>
  <si>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</si>
  <si>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</si>
  <si>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</si>
  <si>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</si>
  <si>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</si>
  <si>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</si>
  <si>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</si>
  <si>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</si>
  <si>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</si>
  <si>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</si>
  <si>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</si>
  <si>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</si>
  <si>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</si>
  <si>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</si>
  <si>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</si>
  <si>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</si>
  <si>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</si>
  <si>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</si>
  <si>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</si>
  <si>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</si>
  <si>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</si>
  <si>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</si>
  <si>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</si>
  <si>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</si>
  <si>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</si>
  <si>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</si>
  <si>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</si>
  <si>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</si>
  <si>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</si>
  <si>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</si>
  <si>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</si>
  <si>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</si>
  <si>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</si>
  <si>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</si>
  <si>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</si>
  <si>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</si>
  <si>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</si>
  <si>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</si>
  <si>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</si>
  <si>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</si>
  <si>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</si>
  <si>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</si>
  <si>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</si>
  <si>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</si>
  <si>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</si>
  <si>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</si>
  <si>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</si>
  <si>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</si>
  <si>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</si>
  <si>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</si>
  <si>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</si>
  <si>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</si>
  <si>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</si>
  <si>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</si>
  <si>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</si>
  <si>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</si>
  <si>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</si>
  <si>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</si>
  <si>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</si>
  <si>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</si>
  <si>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</si>
  <si>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</si>
  <si>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</si>
  <si>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</si>
  <si>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</si>
  <si>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</si>
  <si>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</si>
  <si>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</si>
  <si>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</si>
  <si>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</si>
  <si>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</si>
  <si>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</si>
  <si>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</si>
  <si>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</si>
  <si>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</si>
  <si>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</si>
  <si>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</si>
  <si>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</si>
  <si>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</si>
  <si>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</si>
  <si>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</si>
  <si>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</si>
  <si>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</si>
  <si>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</si>
  <si>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</si>
  <si>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</si>
  <si>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</si>
  <si>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</si>
  <si>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</si>
  <si>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</si>
  <si>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</si>
  <si>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</si>
  <si>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</si>
  <si>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</si>
  <si>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</si>
  <si>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</si>
  <si>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</si>
  <si>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</si>
  <si>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</si>
  <si>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</si>
  <si>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</si>
  <si>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</si>
  <si>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</si>
  <si>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</si>
  <si>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</si>
  <si>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</si>
  <si>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</si>
  <si>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</si>
  <si>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</si>
  <si>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</si>
  <si>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</si>
  <si>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</si>
  <si>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</si>
  <si>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</si>
  <si>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</si>
  <si>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</si>
  <si>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</si>
  <si>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</si>
  <si>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</si>
  <si>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</si>
  <si>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</si>
  <si>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</si>
  <si>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</si>
  <si>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</si>
  <si>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</si>
  <si>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</si>
  <si>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</si>
  <si>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</si>
  <si>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</si>
  <si>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</si>
  <si>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</si>
  <si>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</si>
  <si>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</si>
  <si>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</si>
  <si>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</si>
  <si>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</si>
  <si>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</si>
  <si>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</si>
  <si>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</si>
  <si>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</si>
  <si>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</si>
  <si>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</si>
  <si>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</si>
  <si>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</si>
  <si>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</si>
  <si>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</si>
  <si>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</si>
  <si>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</si>
  <si>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</si>
  <si>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</si>
  <si>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</si>
  <si>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</si>
  <si>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</si>
  <si>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</si>
  <si>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</si>
  <si>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</si>
  <si>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</si>
  <si>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</si>
  <si>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</si>
  <si>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</si>
  <si>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</si>
  <si>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</si>
  <si>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</si>
  <si>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</si>
  <si>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</si>
  <si>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</si>
  <si>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</si>
  <si>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</si>
  <si>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</si>
  <si>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</si>
  <si>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</si>
  <si>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</si>
  <si>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</si>
  <si>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</si>
  <si>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</si>
  <si>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</si>
  <si>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</si>
  <si>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</si>
  <si>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</si>
  <si>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</si>
  <si>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</si>
  <si>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</si>
  <si>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</si>
  <si>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</si>
  <si>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</si>
  <si>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</si>
  <si>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</si>
  <si>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</si>
  <si>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</si>
  <si>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</si>
  <si>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</si>
  <si>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</si>
  <si>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</si>
  <si>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</si>
  <si>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</si>
  <si>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</si>
  <si>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</si>
  <si>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</si>
  <si>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</si>
  <si>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</si>
  <si>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</si>
  <si>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</si>
  <si>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</si>
  <si>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</si>
  <si>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</si>
  <si>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</si>
  <si>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</si>
  <si>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</si>
  <si>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</si>
  <si>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</si>
  <si>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</si>
  <si>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</si>
  <si>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</si>
  <si>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</si>
  <si>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</si>
  <si>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</si>
  <si>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</si>
  <si>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</si>
  <si>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</si>
  <si>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</si>
  <si>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</si>
  <si>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</si>
  <si>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</si>
  <si>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</si>
  <si>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</si>
  <si>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</si>
  <si>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</si>
  <si>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</si>
  <si>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</si>
  <si>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</si>
  <si>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</si>
  <si>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</si>
  <si>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</si>
  <si>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</si>
  <si>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</si>
  <si>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</si>
  <si>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</si>
  <si>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</si>
  <si>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</si>
  <si>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</si>
  <si>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</si>
  <si>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</si>
  <si>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</si>
  <si>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</si>
  <si>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</si>
  <si>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</si>
  <si>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</si>
  <si>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</si>
  <si>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</si>
  <si>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</si>
  <si>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</si>
  <si>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</si>
  <si>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</si>
  <si>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</si>
  <si>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</si>
  <si>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</si>
  <si>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</si>
  <si>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</si>
  <si>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</si>
  <si>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</si>
  <si>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</si>
  <si>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</si>
  <si>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</si>
  <si>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</si>
  <si>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</si>
  <si>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</si>
  <si>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</si>
  <si>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</si>
  <si>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</si>
  <si>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</si>
  <si>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</si>
  <si>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</si>
  <si>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</si>
  <si>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</si>
  <si>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</si>
  <si>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</si>
  <si>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</si>
  <si>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</si>
  <si>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</si>
  <si>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</si>
  <si>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</si>
  <si>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</si>
  <si>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</si>
  <si>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</si>
  <si>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</si>
  <si>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</si>
  <si>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</si>
  <si>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</si>
  <si>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</si>
  <si>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</si>
  <si>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</si>
  <si>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</si>
  <si>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</si>
  <si>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</si>
  <si>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</si>
  <si>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</si>
  <si>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</si>
  <si>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</si>
  <si>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</si>
  <si>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</si>
  <si>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</si>
  <si>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</si>
  <si>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</si>
  <si>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</si>
  <si>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</si>
  <si>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</si>
  <si>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</si>
  <si>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</si>
  <si>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</si>
  <si>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</si>
  <si>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</si>
  <si>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</si>
  <si>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</si>
  <si>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</si>
  <si>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</si>
  <si>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</si>
  <si>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</si>
  <si>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</si>
  <si>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</si>
  <si>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</si>
  <si>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</si>
  <si>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</si>
  <si>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</si>
  <si>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</si>
  <si>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</si>
  <si>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</si>
  <si>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</si>
  <si>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</si>
  <si>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</si>
  <si>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</si>
  <si>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</si>
  <si>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</si>
  <si>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</si>
  <si>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</si>
  <si>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</si>
  <si>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</si>
  <si>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</si>
  <si>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</si>
  <si>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</si>
  <si>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</si>
  <si>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</si>
  <si>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</si>
  <si>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</si>
  <si>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</si>
  <si>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</si>
  <si>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</si>
  <si>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</si>
  <si>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</si>
  <si>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</si>
  <si>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</si>
  <si>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</si>
  <si>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</si>
  <si>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</si>
  <si>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</si>
  <si>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</si>
  <si>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</si>
  <si>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</si>
  <si>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</si>
  <si>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</si>
  <si>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</si>
  <si>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</si>
  <si>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</si>
  <si>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</si>
  <si>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</si>
  <si>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</si>
  <si>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</si>
  <si>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</si>
  <si>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</si>
  <si>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</si>
  <si>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</si>
  <si>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</si>
  <si>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</si>
  <si>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</si>
  <si>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</si>
  <si>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</si>
  <si>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</si>
  <si>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</si>
  <si>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</si>
  <si>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</si>
  <si>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</si>
  <si>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</si>
  <si>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</si>
  <si>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</si>
  <si>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</si>
  <si>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</si>
  <si>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</si>
  <si>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</si>
  <si>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</si>
  <si>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</si>
  <si>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</si>
  <si>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</si>
  <si>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</si>
  <si>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</si>
  <si>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</si>
  <si>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</si>
  <si>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</si>
  <si>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</si>
  <si>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</si>
  <si>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</si>
  <si>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</si>
  <si>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</si>
  <si>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</si>
  <si>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</si>
  <si>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</si>
  <si>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</si>
  <si>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</si>
  <si>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</si>
  <si>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</si>
  <si>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</si>
  <si>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</si>
  <si>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</si>
  <si>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</si>
  <si>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</si>
  <si>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</si>
  <si>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</si>
  <si>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</si>
  <si>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</si>
  <si>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</si>
  <si>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</si>
  <si>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</si>
  <si>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</si>
  <si>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</si>
  <si>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</si>
  <si>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</si>
  <si>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</si>
  <si>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</si>
  <si>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</si>
  <si>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</si>
  <si>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</si>
  <si>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</si>
  <si>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</si>
  <si>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</si>
  <si>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</si>
  <si>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</si>
  <si>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</si>
  <si>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</si>
  <si>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</si>
  <si>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</si>
  <si>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</si>
  <si>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</si>
  <si>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</si>
  <si>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</si>
  <si>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</si>
  <si>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</si>
  <si>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</si>
  <si>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</si>
  <si>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</si>
  <si>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</si>
  <si>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</si>
  <si>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</si>
  <si>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</si>
  <si>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</si>
  <si>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</si>
  <si>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</si>
  <si>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</si>
  <si>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</si>
  <si>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</si>
  <si>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</si>
  <si>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</si>
  <si>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</si>
  <si>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</si>
  <si>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</si>
  <si>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</si>
  <si>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</si>
  <si>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</si>
  <si>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</si>
  <si>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</si>
  <si>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</si>
  <si>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</si>
  <si>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</si>
  <si>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</si>
  <si>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</si>
  <si>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</si>
  <si>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</si>
  <si>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</si>
  <si>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</si>
  <si>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</si>
  <si>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</si>
  <si>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</si>
  <si>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</si>
  <si>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</si>
  <si>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</si>
  <si>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</si>
  <si>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</si>
  <si>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</si>
  <si>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</si>
  <si>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</si>
  <si>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</si>
  <si>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</si>
  <si>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</si>
  <si>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</si>
  <si>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</si>
  <si>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</si>
  <si>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</si>
  <si>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</si>
  <si>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</si>
  <si>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</si>
  <si>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</si>
  <si>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</si>
  <si>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</si>
  <si>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</si>
  <si>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</si>
  <si>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</si>
  <si>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</si>
  <si>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</si>
  <si>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</si>
  <si>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</si>
  <si>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</si>
  <si>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</si>
  <si>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</si>
  <si>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</si>
  <si>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</si>
  <si>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</si>
  <si>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</si>
  <si>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</si>
  <si>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</si>
  <si>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</si>
  <si>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</si>
  <si>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</si>
  <si>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</si>
  <si>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</si>
  <si>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</si>
  <si>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</si>
  <si>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</si>
  <si>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</si>
  <si>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</si>
  <si>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</si>
  <si>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</si>
  <si>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</si>
  <si>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</si>
  <si>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</si>
  <si>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</si>
  <si>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</si>
  <si>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</si>
  <si>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</si>
  <si>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Дата на съставяне: 16.07.2013</t>
  </si>
  <si>
    <t>01.01.2013 – 30.06.2013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</si>
</sst>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Tms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40" fillId="15" borderId="0" applyNumberFormat="0" applyBorder="0" applyAlignment="0" applyProtection="0"/>
    <xf numFmtId="0" fontId="44" fillId="16" borderId="1" applyNumberFormat="0" applyAlignment="0" applyProtection="0"/>
    <xf numFmtId="0" fontId="4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" borderId="1" applyNumberFormat="0" applyAlignment="0" applyProtection="0"/>
    <xf numFmtId="0" fontId="45" fillId="0" borderId="6" applyNumberFormat="0" applyFill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43" fillId="16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19" borderId="10" xfId="63" applyFont="1" applyFill="1" applyBorder="1" applyAlignment="1" applyProtection="1">
      <alignment vertical="top" wrapText="1"/>
      <protection/>
    </xf>
    <xf numFmtId="0" fontId="9" fillId="19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19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19" borderId="10" xfId="0" applyNumberFormat="1" applyFont="1" applyFill="1" applyBorder="1" applyAlignment="1" applyProtection="1">
      <alignment vertical="top" wrapText="1"/>
      <protection/>
    </xf>
    <xf numFmtId="0" fontId="9" fillId="19" borderId="10" xfId="0" applyFont="1" applyFill="1" applyBorder="1" applyAlignment="1" applyProtection="1">
      <alignment vertical="top"/>
      <protection/>
    </xf>
    <xf numFmtId="1" fontId="8" fillId="19" borderId="10" xfId="63" applyNumberFormat="1" applyFont="1" applyFill="1" applyBorder="1" applyAlignment="1" applyProtection="1">
      <alignment vertical="top" wrapText="1"/>
      <protection/>
    </xf>
    <xf numFmtId="49" fontId="9" fillId="19" borderId="10" xfId="63" applyNumberFormat="1" applyFont="1" applyFill="1" applyBorder="1" applyAlignment="1" applyProtection="1">
      <alignment vertical="top"/>
      <protection/>
    </xf>
    <xf numFmtId="0" fontId="8" fillId="19" borderId="10" xfId="63" applyFont="1" applyFill="1" applyBorder="1" applyAlignment="1" applyProtection="1">
      <alignment vertical="top" wrapText="1"/>
      <protection/>
    </xf>
    <xf numFmtId="1" fontId="9" fillId="19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66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66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67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19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19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19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66" fontId="12" fillId="0" borderId="10" xfId="66" applyNumberFormat="1" applyFont="1" applyFill="1" applyBorder="1" applyAlignment="1" applyProtection="1">
      <alignment vertical="center"/>
      <protection/>
    </xf>
    <xf numFmtId="1" fontId="12" fillId="20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66" fontId="12" fillId="0" borderId="0" xfId="66" applyNumberFormat="1" applyFont="1" applyBorder="1" applyProtection="1">
      <alignment/>
      <protection/>
    </xf>
    <xf numFmtId="166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66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66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21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66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19" borderId="10" xfId="61" applyNumberFormat="1" applyFont="1" applyFill="1" applyBorder="1" applyAlignment="1" applyProtection="1">
      <alignment vertical="top" wrapText="1"/>
      <protection/>
    </xf>
    <xf numFmtId="0" fontId="12" fillId="19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21" borderId="10" xfId="61" applyNumberFormat="1" applyFont="1" applyFill="1" applyBorder="1" applyAlignment="1" applyProtection="1">
      <alignment vertical="center"/>
      <protection locked="0"/>
    </xf>
    <xf numFmtId="1" fontId="12" fillId="21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21" borderId="10" xfId="61" applyNumberFormat="1" applyFont="1" applyFill="1" applyBorder="1" applyAlignment="1" applyProtection="1">
      <alignment vertical="center" wrapText="1"/>
      <protection locked="0"/>
    </xf>
    <xf numFmtId="1" fontId="14" fillId="21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19" borderId="15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vertical="center" wrapText="1"/>
      <protection/>
    </xf>
    <xf numFmtId="1" fontId="12" fillId="19" borderId="14" xfId="61" applyNumberFormat="1" applyFont="1" applyFill="1" applyBorder="1" applyAlignment="1" applyProtection="1">
      <alignment horizontal="center" vertical="center" wrapText="1"/>
      <protection/>
    </xf>
    <xf numFmtId="1" fontId="12" fillId="19" borderId="14" xfId="61" applyNumberFormat="1" applyFont="1" applyFill="1" applyBorder="1" applyAlignment="1" applyProtection="1">
      <alignment horizontal="left" vertical="center" wrapText="1"/>
      <protection/>
    </xf>
    <xf numFmtId="1" fontId="12" fillId="19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21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20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21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21" borderId="10" xfId="58" applyNumberFormat="1" applyFont="1" applyFill="1" applyBorder="1" applyAlignment="1" applyProtection="1">
      <alignment horizontal="right"/>
      <protection locked="0"/>
    </xf>
    <xf numFmtId="1" fontId="12" fillId="22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21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21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21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21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19" borderId="15" xfId="63" applyFont="1" applyFill="1" applyBorder="1" applyAlignment="1" applyProtection="1">
      <alignment horizontal="left" vertical="top" wrapText="1"/>
      <protection/>
    </xf>
    <xf numFmtId="0" fontId="9" fillId="19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19" borderId="26" xfId="63" applyFont="1" applyFill="1" applyBorder="1" applyAlignment="1" applyProtection="1">
      <alignment horizontal="left" vertical="top" wrapText="1"/>
      <protection/>
    </xf>
    <xf numFmtId="0" fontId="9" fillId="19" borderId="25" xfId="63" applyFont="1" applyFill="1" applyBorder="1" applyAlignment="1" applyProtection="1">
      <alignment vertical="top" wrapText="1"/>
      <protection/>
    </xf>
    <xf numFmtId="0" fontId="9" fillId="19" borderId="25" xfId="63" applyNumberFormat="1" applyFont="1" applyFill="1" applyBorder="1" applyAlignment="1" applyProtection="1">
      <alignment vertical="top" wrapText="1"/>
      <protection/>
    </xf>
    <xf numFmtId="0" fontId="8" fillId="19" borderId="25" xfId="63" applyFont="1" applyFill="1" applyBorder="1" applyAlignment="1" applyProtection="1">
      <alignment vertical="top" wrapText="1"/>
      <protection/>
    </xf>
    <xf numFmtId="0" fontId="8" fillId="19" borderId="27" xfId="63" applyFont="1" applyFill="1" applyBorder="1" applyAlignment="1" applyProtection="1">
      <alignment vertical="top" wrapText="1"/>
      <protection/>
    </xf>
    <xf numFmtId="49" fontId="8" fillId="19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64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8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18" borderId="10" xfId="66" applyNumberFormat="1" applyFont="1" applyFill="1" applyBorder="1" applyAlignment="1" applyProtection="1">
      <alignment vertical="center"/>
      <protection/>
    </xf>
    <xf numFmtId="166" fontId="12" fillId="8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18" borderId="29" xfId="65" applyNumberFormat="1" applyFont="1" applyFill="1" applyBorder="1" applyAlignment="1" applyProtection="1">
      <alignment vertical="center"/>
      <protection locked="0"/>
    </xf>
    <xf numFmtId="1" fontId="7" fillId="8" borderId="29" xfId="65" applyNumberFormat="1" applyFont="1" applyFill="1" applyBorder="1" applyAlignment="1" applyProtection="1">
      <alignment vertical="center"/>
      <protection locked="0"/>
    </xf>
    <xf numFmtId="1" fontId="7" fillId="23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8" borderId="29" xfId="65" applyNumberFormat="1" applyFont="1" applyFill="1" applyBorder="1" applyAlignment="1" applyProtection="1">
      <alignment vertical="center"/>
      <protection locked="0"/>
    </xf>
    <xf numFmtId="1" fontId="6" fillId="1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1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7" fillId="0" borderId="29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0" fontId="25" fillId="0" borderId="29" xfId="65" applyFont="1" applyBorder="1" applyProtection="1">
      <alignment/>
      <protection/>
    </xf>
    <xf numFmtId="1" fontId="25" fillId="21" borderId="10" xfId="65" applyNumberFormat="1" applyFont="1" applyFill="1" applyBorder="1" applyProtection="1">
      <alignment/>
      <protection locked="0"/>
    </xf>
    <xf numFmtId="1" fontId="25" fillId="18" borderId="29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0" borderId="29" xfId="65" applyNumberFormat="1" applyFont="1" applyBorder="1" applyProtection="1">
      <alignment/>
      <protection/>
    </xf>
    <xf numFmtId="1" fontId="25" fillId="22" borderId="10" xfId="65" applyNumberFormat="1" applyFont="1" applyFill="1" applyBorder="1" applyProtection="1">
      <alignment/>
      <protection locked="0"/>
    </xf>
    <xf numFmtId="1" fontId="25" fillId="23" borderId="29" xfId="65" applyNumberFormat="1" applyFont="1" applyFill="1" applyBorder="1" applyProtection="1">
      <alignment/>
      <protection locked="0"/>
    </xf>
    <xf numFmtId="166" fontId="25" fillId="0" borderId="10" xfId="65" applyNumberFormat="1" applyFont="1" applyBorder="1" applyProtection="1">
      <alignment/>
      <protection/>
    </xf>
    <xf numFmtId="3" fontId="25" fillId="0" borderId="29" xfId="65" applyNumberFormat="1" applyFont="1" applyBorder="1" applyProtection="1">
      <alignment/>
      <protection/>
    </xf>
    <xf numFmtId="166" fontId="25" fillId="0" borderId="10" xfId="65" applyNumberFormat="1" applyFont="1" applyFill="1" applyBorder="1" applyProtection="1">
      <alignment/>
      <protection/>
    </xf>
    <xf numFmtId="3" fontId="25" fillId="0" borderId="29" xfId="65" applyNumberFormat="1" applyFont="1" applyFill="1" applyBorder="1" applyProtection="1">
      <alignment/>
      <protection/>
    </xf>
    <xf numFmtId="166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64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66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20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22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63" applyFont="1" applyFill="1" applyBorder="1" applyAlignment="1" applyProtection="1">
      <alignment vertical="top" wrapText="1"/>
      <protection/>
    </xf>
    <xf numFmtId="1" fontId="29" fillId="19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19" borderId="15" xfId="0" applyFont="1" applyFill="1" applyBorder="1" applyAlignment="1" applyProtection="1">
      <alignment vertical="top"/>
      <protection/>
    </xf>
    <xf numFmtId="0" fontId="29" fillId="19" borderId="15" xfId="63" applyFont="1" applyFill="1" applyBorder="1" applyAlignment="1" applyProtection="1">
      <alignment vertical="top"/>
      <protection/>
    </xf>
    <xf numFmtId="1" fontId="16" fillId="19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19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19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64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21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24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22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64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21" borderId="38" xfId="63" applyNumberFormat="1" applyFont="1" applyFill="1" applyBorder="1" applyAlignment="1" applyProtection="1">
      <alignment vertical="top" wrapText="1"/>
      <protection locked="0"/>
    </xf>
    <xf numFmtId="1" fontId="30" fillId="22" borderId="39" xfId="63" applyNumberFormat="1" applyFont="1" applyFill="1" applyBorder="1" applyAlignment="1" applyProtection="1">
      <alignment vertical="top" wrapText="1"/>
      <protection locked="0"/>
    </xf>
    <xf numFmtId="1" fontId="30" fillId="2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2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25" borderId="39" xfId="63" applyNumberFormat="1" applyFont="1" applyFill="1" applyBorder="1" applyAlignment="1" applyProtection="1">
      <alignment vertical="top" wrapText="1"/>
      <protection locked="0"/>
    </xf>
    <xf numFmtId="0" fontId="31" fillId="19" borderId="39" xfId="63" applyFont="1" applyFill="1" applyBorder="1" applyAlignment="1" applyProtection="1">
      <alignment vertical="top" wrapText="1"/>
      <protection/>
    </xf>
    <xf numFmtId="1" fontId="31" fillId="19" borderId="39" xfId="0" applyNumberFormat="1" applyFont="1" applyFill="1" applyBorder="1" applyAlignment="1" applyProtection="1">
      <alignment vertical="top" wrapText="1"/>
      <protection/>
    </xf>
    <xf numFmtId="0" fontId="31" fillId="19" borderId="39" xfId="0" applyFont="1" applyFill="1" applyBorder="1" applyAlignment="1" applyProtection="1">
      <alignment vertical="top"/>
      <protection/>
    </xf>
    <xf numFmtId="0" fontId="31" fillId="19" borderId="39" xfId="63" applyFont="1" applyFill="1" applyBorder="1" applyAlignment="1" applyProtection="1">
      <alignment vertical="top"/>
      <protection/>
    </xf>
    <xf numFmtId="1" fontId="32" fillId="19" borderId="39" xfId="63" applyNumberFormat="1" applyFont="1" applyFill="1" applyBorder="1" applyAlignment="1" applyProtection="1">
      <alignment vertical="top" wrapText="1"/>
      <protection/>
    </xf>
    <xf numFmtId="1" fontId="24" fillId="21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19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Alignment="1" applyProtection="1">
      <alignment horizontal="left"/>
      <protection locked="0"/>
    </xf>
    <xf numFmtId="167" fontId="13" fillId="0" borderId="42" xfId="63" applyNumberFormat="1" applyFont="1" applyBorder="1" applyAlignment="1" applyProtection="1">
      <alignment horizontal="left" vertical="top" wrapText="1"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3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65" fontId="12" fillId="0" borderId="42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67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67" fontId="13" fillId="0" borderId="0" xfId="61" applyNumberFormat="1" applyFont="1" applyBorder="1" applyAlignment="1" applyProtection="1">
      <alignment horizontal="center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68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67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63">
      <selection activeCell="E99" sqref="E99"/>
    </sheetView>
  </sheetViews>
  <sheetFormatPr defaultColWidth="9.00390625" defaultRowHeight="12.75"/>
  <cols>
    <col min="1" max="1" width="45.00390625" style="1" customWidth="1"/>
    <col min="2" max="2" width="9.875" style="488" customWidth="1"/>
    <col min="3" max="3" width="9.50390625" style="530" customWidth="1"/>
    <col min="4" max="4" width="11.375" style="530" customWidth="1"/>
    <col min="5" max="5" width="52.875" style="1" customWidth="1"/>
    <col min="6" max="6" width="9.50390625" style="490" customWidth="1"/>
    <col min="7" max="7" width="10.875" style="530" customWidth="1"/>
    <col min="8" max="8" width="11.875" style="531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72"/>
      <c r="C1" s="512"/>
      <c r="D1" s="512"/>
      <c r="E1" s="383"/>
    </row>
    <row r="2" spans="1:5" ht="15.75">
      <c r="A2" s="384"/>
      <c r="B2" s="473"/>
      <c r="C2" s="513"/>
      <c r="D2" s="513"/>
      <c r="E2" s="385"/>
    </row>
    <row r="3" spans="1:8" ht="15" customHeight="1">
      <c r="A3" s="583" t="s">
        <v>1</v>
      </c>
      <c r="B3" s="583"/>
      <c r="C3" s="583"/>
      <c r="D3" s="583"/>
      <c r="E3" s="407" t="s">
        <v>2</v>
      </c>
      <c r="F3" s="491" t="s">
        <v>3</v>
      </c>
      <c r="G3" s="531"/>
      <c r="H3" s="532">
        <v>175245089</v>
      </c>
    </row>
    <row r="4" spans="1:8" ht="15" customHeight="1">
      <c r="A4" s="583" t="s">
        <v>4</v>
      </c>
      <c r="B4" s="583"/>
      <c r="C4" s="583"/>
      <c r="D4" s="583"/>
      <c r="E4" s="406" t="s">
        <v>5</v>
      </c>
      <c r="F4" s="584" t="s">
        <v>6</v>
      </c>
      <c r="G4" s="585"/>
      <c r="H4" s="532" t="s">
        <v>5</v>
      </c>
    </row>
    <row r="5" spans="1:8" ht="15" customHeight="1">
      <c r="A5" s="583" t="s">
        <v>7</v>
      </c>
      <c r="B5" s="583"/>
      <c r="C5" s="583"/>
      <c r="D5" s="583"/>
      <c r="E5" s="408" t="s">
        <v>869</v>
      </c>
      <c r="H5" s="515" t="s">
        <v>8</v>
      </c>
    </row>
    <row r="6" spans="1:8" ht="15.75">
      <c r="A6" s="386"/>
      <c r="B6" s="474"/>
      <c r="C6" s="514"/>
      <c r="D6" s="515"/>
      <c r="E6" s="387"/>
      <c r="H6" s="515"/>
    </row>
    <row r="7" spans="1:8" ht="47.25">
      <c r="A7" s="397" t="s">
        <v>9</v>
      </c>
      <c r="B7" s="475" t="s">
        <v>10</v>
      </c>
      <c r="C7" s="516" t="s">
        <v>11</v>
      </c>
      <c r="D7" s="516" t="s">
        <v>12</v>
      </c>
      <c r="E7" s="398" t="s">
        <v>13</v>
      </c>
      <c r="F7" s="492" t="s">
        <v>10</v>
      </c>
      <c r="G7" s="516" t="s">
        <v>14</v>
      </c>
      <c r="H7" s="533" t="s">
        <v>15</v>
      </c>
    </row>
    <row r="8" spans="1:8" ht="15.75">
      <c r="A8" s="399" t="s">
        <v>16</v>
      </c>
      <c r="B8" s="476" t="s">
        <v>17</v>
      </c>
      <c r="C8" s="517">
        <v>1</v>
      </c>
      <c r="D8" s="517">
        <v>2</v>
      </c>
      <c r="E8" s="388" t="s">
        <v>16</v>
      </c>
      <c r="F8" s="493" t="s">
        <v>17</v>
      </c>
      <c r="G8" s="534">
        <v>1</v>
      </c>
      <c r="H8" s="535">
        <v>2</v>
      </c>
    </row>
    <row r="9" spans="1:8" ht="15.75">
      <c r="A9" s="400" t="s">
        <v>18</v>
      </c>
      <c r="B9" s="477"/>
      <c r="C9" s="518"/>
      <c r="D9" s="518"/>
      <c r="E9" s="395" t="s">
        <v>19</v>
      </c>
      <c r="F9" s="494"/>
      <c r="G9" s="536"/>
      <c r="H9" s="536"/>
    </row>
    <row r="10" spans="1:8" ht="15.75">
      <c r="A10" s="401" t="s">
        <v>20</v>
      </c>
      <c r="B10" s="478"/>
      <c r="C10" s="518"/>
      <c r="D10" s="518"/>
      <c r="E10" s="396" t="s">
        <v>21</v>
      </c>
      <c r="F10" s="494"/>
      <c r="G10" s="536"/>
      <c r="H10" s="536"/>
    </row>
    <row r="11" spans="1:8" ht="15.75">
      <c r="A11" s="401" t="s">
        <v>22</v>
      </c>
      <c r="B11" s="479" t="s">
        <v>23</v>
      </c>
      <c r="C11" s="519"/>
      <c r="D11" s="519"/>
      <c r="E11" s="3" t="s">
        <v>24</v>
      </c>
      <c r="F11" s="495" t="s">
        <v>25</v>
      </c>
      <c r="G11" s="537">
        <v>200</v>
      </c>
      <c r="H11" s="537">
        <v>200</v>
      </c>
    </row>
    <row r="12" spans="1:8" ht="15.75">
      <c r="A12" s="401" t="s">
        <v>26</v>
      </c>
      <c r="B12" s="479" t="s">
        <v>27</v>
      </c>
      <c r="C12" s="519"/>
      <c r="D12" s="519"/>
      <c r="E12" s="3" t="s">
        <v>28</v>
      </c>
      <c r="F12" s="496" t="s">
        <v>29</v>
      </c>
      <c r="G12" s="538"/>
      <c r="H12" s="538"/>
    </row>
    <row r="13" spans="1:8" ht="15.75">
      <c r="A13" s="401" t="s">
        <v>30</v>
      </c>
      <c r="B13" s="479" t="s">
        <v>31</v>
      </c>
      <c r="C13" s="519"/>
      <c r="D13" s="519"/>
      <c r="E13" s="3" t="s">
        <v>32</v>
      </c>
      <c r="F13" s="496" t="s">
        <v>33</v>
      </c>
      <c r="G13" s="538"/>
      <c r="H13" s="538"/>
    </row>
    <row r="14" spans="1:8" ht="15.75">
      <c r="A14" s="401" t="s">
        <v>34</v>
      </c>
      <c r="B14" s="479" t="s">
        <v>35</v>
      </c>
      <c r="C14" s="519"/>
      <c r="D14" s="519"/>
      <c r="E14" s="4" t="s">
        <v>36</v>
      </c>
      <c r="F14" s="496" t="s">
        <v>37</v>
      </c>
      <c r="G14" s="539"/>
      <c r="H14" s="539"/>
    </row>
    <row r="15" spans="1:8" ht="15.75">
      <c r="A15" s="401" t="s">
        <v>38</v>
      </c>
      <c r="B15" s="479" t="s">
        <v>39</v>
      </c>
      <c r="C15" s="519"/>
      <c r="D15" s="519"/>
      <c r="E15" s="4" t="s">
        <v>40</v>
      </c>
      <c r="F15" s="496" t="s">
        <v>41</v>
      </c>
      <c r="G15" s="539"/>
      <c r="H15" s="539"/>
    </row>
    <row r="16" spans="1:8" ht="15.75">
      <c r="A16" s="401" t="s">
        <v>42</v>
      </c>
      <c r="B16" s="480" t="s">
        <v>43</v>
      </c>
      <c r="C16" s="519"/>
      <c r="D16" s="519"/>
      <c r="E16" s="4" t="s">
        <v>44</v>
      </c>
      <c r="F16" s="496" t="s">
        <v>45</v>
      </c>
      <c r="G16" s="539"/>
      <c r="H16" s="539"/>
    </row>
    <row r="17" spans="1:18" ht="25.5">
      <c r="A17" s="401" t="s">
        <v>46</v>
      </c>
      <c r="B17" s="479" t="s">
        <v>47</v>
      </c>
      <c r="C17" s="519"/>
      <c r="D17" s="519"/>
      <c r="E17" s="4" t="s">
        <v>48</v>
      </c>
      <c r="F17" s="497" t="s">
        <v>49</v>
      </c>
      <c r="G17" s="540">
        <v>200</v>
      </c>
      <c r="H17" s="540">
        <v>200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79" t="s">
        <v>51</v>
      </c>
      <c r="C18" s="519"/>
      <c r="D18" s="519"/>
      <c r="E18" s="3" t="s">
        <v>52</v>
      </c>
      <c r="F18" s="497"/>
      <c r="G18" s="541"/>
      <c r="H18" s="541"/>
    </row>
    <row r="19" spans="1:15" ht="15.75">
      <c r="A19" s="401" t="s">
        <v>53</v>
      </c>
      <c r="B19" s="481" t="s">
        <v>54</v>
      </c>
      <c r="C19" s="520">
        <f>SUM(C11:C18)</f>
        <v>0</v>
      </c>
      <c r="D19" s="520">
        <f>SUM(D11:D18)</f>
        <v>0</v>
      </c>
      <c r="E19" s="3" t="s">
        <v>55</v>
      </c>
      <c r="F19" s="496" t="s">
        <v>56</v>
      </c>
      <c r="G19" s="539"/>
      <c r="H19" s="539"/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81" t="s">
        <v>58</v>
      </c>
      <c r="C20" s="519"/>
      <c r="D20" s="519"/>
      <c r="E20" s="3" t="s">
        <v>59</v>
      </c>
      <c r="F20" s="496" t="s">
        <v>60</v>
      </c>
      <c r="G20" s="542"/>
      <c r="H20" s="542"/>
    </row>
    <row r="21" spans="1:18" ht="15.75">
      <c r="A21" s="401" t="s">
        <v>61</v>
      </c>
      <c r="B21" s="482" t="s">
        <v>62</v>
      </c>
      <c r="C21" s="519"/>
      <c r="D21" s="519"/>
      <c r="E21" s="6" t="s">
        <v>63</v>
      </c>
      <c r="F21" s="496" t="s">
        <v>64</v>
      </c>
      <c r="G21" s="543">
        <f>SUM(G22:G24)</f>
        <v>42</v>
      </c>
      <c r="H21" s="543">
        <f>SUM(H22:H24)</f>
        <v>42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79"/>
      <c r="C22" s="521"/>
      <c r="D22" s="521"/>
      <c r="E22" s="4" t="s">
        <v>66</v>
      </c>
      <c r="F22" s="496" t="s">
        <v>67</v>
      </c>
      <c r="G22" s="544">
        <v>42</v>
      </c>
      <c r="H22" s="544">
        <v>42</v>
      </c>
    </row>
    <row r="23" spans="1:13" ht="15.75">
      <c r="A23" s="401" t="s">
        <v>68</v>
      </c>
      <c r="B23" s="479" t="s">
        <v>69</v>
      </c>
      <c r="C23" s="519"/>
      <c r="D23" s="519"/>
      <c r="E23" s="8" t="s">
        <v>70</v>
      </c>
      <c r="F23" s="496" t="s">
        <v>71</v>
      </c>
      <c r="G23" s="544"/>
      <c r="H23" s="544"/>
      <c r="M23" s="9"/>
    </row>
    <row r="24" spans="1:8" ht="15.75">
      <c r="A24" s="401" t="s">
        <v>72</v>
      </c>
      <c r="B24" s="479" t="s">
        <v>73</v>
      </c>
      <c r="C24" s="519"/>
      <c r="D24" s="519"/>
      <c r="E24" s="3" t="s">
        <v>74</v>
      </c>
      <c r="F24" s="496" t="s">
        <v>75</v>
      </c>
      <c r="G24" s="544"/>
      <c r="H24" s="544"/>
    </row>
    <row r="25" spans="1:18" ht="15.75">
      <c r="A25" s="401" t="s">
        <v>76</v>
      </c>
      <c r="B25" s="479" t="s">
        <v>77</v>
      </c>
      <c r="C25" s="519"/>
      <c r="D25" s="519"/>
      <c r="E25" s="8" t="s">
        <v>78</v>
      </c>
      <c r="F25" s="497" t="s">
        <v>79</v>
      </c>
      <c r="G25" s="540">
        <f>G19+G20+G21</f>
        <v>42</v>
      </c>
      <c r="H25" s="540">
        <f>H19+H20+H21</f>
        <v>42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79" t="s">
        <v>81</v>
      </c>
      <c r="C26" s="519"/>
      <c r="D26" s="519"/>
      <c r="E26" s="3" t="s">
        <v>82</v>
      </c>
      <c r="F26" s="497"/>
      <c r="G26" s="541"/>
      <c r="H26" s="541"/>
    </row>
    <row r="27" spans="1:18" ht="15.75">
      <c r="A27" s="401" t="s">
        <v>83</v>
      </c>
      <c r="B27" s="482" t="s">
        <v>84</v>
      </c>
      <c r="C27" s="520">
        <f>SUM(C23:C26)</f>
        <v>0</v>
      </c>
      <c r="D27" s="520">
        <f>SUM(D23:D26)</f>
        <v>0</v>
      </c>
      <c r="E27" s="8" t="s">
        <v>85</v>
      </c>
      <c r="F27" s="496" t="s">
        <v>86</v>
      </c>
      <c r="G27" s="540">
        <f>SUM(G28:G30)</f>
        <v>-59</v>
      </c>
      <c r="H27" s="540">
        <f>SUM(H28:H30)</f>
        <v>-25</v>
      </c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9"/>
      <c r="C28" s="521"/>
      <c r="D28" s="521"/>
      <c r="E28" s="3" t="s">
        <v>87</v>
      </c>
      <c r="F28" s="496" t="s">
        <v>88</v>
      </c>
      <c r="G28" s="544"/>
      <c r="H28" s="544"/>
      <c r="J28" s="5"/>
    </row>
    <row r="29" spans="1:13" ht="15.75">
      <c r="A29" s="401" t="s">
        <v>89</v>
      </c>
      <c r="B29" s="479"/>
      <c r="C29" s="521"/>
      <c r="D29" s="521"/>
      <c r="E29" s="6" t="s">
        <v>90</v>
      </c>
      <c r="F29" s="496" t="s">
        <v>91</v>
      </c>
      <c r="G29" s="539">
        <f>-59</f>
        <v>-59</v>
      </c>
      <c r="H29" s="539">
        <f>-25</f>
        <v>-25</v>
      </c>
      <c r="J29" s="5"/>
      <c r="M29" s="9"/>
    </row>
    <row r="30" spans="1:8" ht="25.5">
      <c r="A30" s="401" t="s">
        <v>92</v>
      </c>
      <c r="B30" s="479" t="s">
        <v>93</v>
      </c>
      <c r="C30" s="519"/>
      <c r="D30" s="519"/>
      <c r="E30" s="3" t="s">
        <v>94</v>
      </c>
      <c r="F30" s="496" t="s">
        <v>95</v>
      </c>
      <c r="G30" s="545"/>
      <c r="H30" s="545"/>
    </row>
    <row r="31" spans="1:13" ht="15.75">
      <c r="A31" s="401" t="s">
        <v>96</v>
      </c>
      <c r="B31" s="479" t="s">
        <v>97</v>
      </c>
      <c r="C31" s="522"/>
      <c r="D31" s="522"/>
      <c r="E31" s="8" t="s">
        <v>98</v>
      </c>
      <c r="F31" s="496" t="s">
        <v>99</v>
      </c>
      <c r="G31" s="544"/>
      <c r="H31" s="544"/>
      <c r="M31" s="9"/>
    </row>
    <row r="32" spans="1:15" ht="15.75">
      <c r="A32" s="401" t="s">
        <v>100</v>
      </c>
      <c r="B32" s="482" t="s">
        <v>101</v>
      </c>
      <c r="C32" s="520">
        <f>C30+C31</f>
        <v>0</v>
      </c>
      <c r="D32" s="520">
        <f>D30+D31</f>
        <v>0</v>
      </c>
      <c r="E32" s="4" t="s">
        <v>102</v>
      </c>
      <c r="F32" s="496" t="s">
        <v>103</v>
      </c>
      <c r="G32" s="546">
        <v>-19</v>
      </c>
      <c r="H32" s="546">
        <v>-34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80"/>
      <c r="C33" s="521"/>
      <c r="D33" s="521"/>
      <c r="E33" s="8" t="s">
        <v>105</v>
      </c>
      <c r="F33" s="497" t="s">
        <v>106</v>
      </c>
      <c r="G33" s="540">
        <f>SUM(G27+G32)</f>
        <v>-78</v>
      </c>
      <c r="H33" s="540">
        <f>SUM(H27+H32)</f>
        <v>-59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80" t="s">
        <v>108</v>
      </c>
      <c r="C34" s="520">
        <f>SUM(C35:C38)</f>
        <v>0</v>
      </c>
      <c r="D34" s="520">
        <f>SUM(D35:D38)</f>
        <v>0</v>
      </c>
      <c r="E34" s="3"/>
      <c r="F34" s="498"/>
      <c r="G34" s="547"/>
      <c r="H34" s="547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79" t="s">
        <v>110</v>
      </c>
      <c r="C35" s="519"/>
      <c r="D35" s="519"/>
      <c r="E35" s="10"/>
      <c r="F35" s="499"/>
      <c r="G35" s="548"/>
      <c r="H35" s="548"/>
    </row>
    <row r="36" spans="1:18" ht="15.75">
      <c r="A36" s="401" t="s">
        <v>111</v>
      </c>
      <c r="B36" s="479" t="s">
        <v>112</v>
      </c>
      <c r="C36" s="519"/>
      <c r="D36" s="519"/>
      <c r="E36" s="3" t="s">
        <v>113</v>
      </c>
      <c r="F36" s="500" t="s">
        <v>114</v>
      </c>
      <c r="G36" s="540">
        <f>G25+G17+G33</f>
        <v>164</v>
      </c>
      <c r="H36" s="540">
        <f>H25+H17+H33</f>
        <v>183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79" t="s">
        <v>116</v>
      </c>
      <c r="C37" s="519"/>
      <c r="D37" s="519"/>
      <c r="E37" s="3"/>
      <c r="F37" s="498"/>
      <c r="G37" s="547"/>
      <c r="H37" s="547"/>
      <c r="M37" s="9"/>
    </row>
    <row r="38" spans="1:8" ht="15.75">
      <c r="A38" s="401" t="s">
        <v>117</v>
      </c>
      <c r="B38" s="479" t="s">
        <v>118</v>
      </c>
      <c r="C38" s="519"/>
      <c r="D38" s="519"/>
      <c r="E38" s="11"/>
      <c r="F38" s="501"/>
      <c r="G38" s="549"/>
      <c r="H38" s="549"/>
    </row>
    <row r="39" spans="1:15" ht="15.75">
      <c r="A39" s="401" t="s">
        <v>119</v>
      </c>
      <c r="B39" s="483" t="s">
        <v>120</v>
      </c>
      <c r="C39" s="523">
        <f>C40+C41+C43</f>
        <v>0</v>
      </c>
      <c r="D39" s="523">
        <f>D40+D41+D43</f>
        <v>0</v>
      </c>
      <c r="E39" s="12" t="s">
        <v>121</v>
      </c>
      <c r="F39" s="500" t="s">
        <v>122</v>
      </c>
      <c r="G39" s="545"/>
      <c r="H39" s="545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83" t="s">
        <v>124</v>
      </c>
      <c r="C40" s="519"/>
      <c r="D40" s="519"/>
      <c r="E40" s="4"/>
      <c r="F40" s="502"/>
      <c r="G40" s="550"/>
      <c r="H40" s="550"/>
    </row>
    <row r="41" spans="1:8" ht="15.75">
      <c r="A41" s="401" t="s">
        <v>125</v>
      </c>
      <c r="B41" s="483" t="s">
        <v>126</v>
      </c>
      <c r="C41" s="519"/>
      <c r="D41" s="519"/>
      <c r="E41" s="12" t="s">
        <v>127</v>
      </c>
      <c r="F41" s="503"/>
      <c r="G41" s="551"/>
      <c r="H41" s="551"/>
    </row>
    <row r="42" spans="1:8" ht="15.75">
      <c r="A42" s="401" t="s">
        <v>128</v>
      </c>
      <c r="B42" s="483" t="s">
        <v>129</v>
      </c>
      <c r="C42" s="524"/>
      <c r="D42" s="524"/>
      <c r="E42" s="3" t="s">
        <v>130</v>
      </c>
      <c r="F42" s="498"/>
      <c r="G42" s="547"/>
      <c r="H42" s="547"/>
    </row>
    <row r="43" spans="1:13" ht="25.5">
      <c r="A43" s="401" t="s">
        <v>131</v>
      </c>
      <c r="B43" s="483" t="s">
        <v>132</v>
      </c>
      <c r="C43" s="519"/>
      <c r="D43" s="519"/>
      <c r="E43" s="4" t="s">
        <v>133</v>
      </c>
      <c r="F43" s="496" t="s">
        <v>134</v>
      </c>
      <c r="G43" s="544"/>
      <c r="H43" s="544"/>
      <c r="M43" s="9"/>
    </row>
    <row r="44" spans="1:8" ht="15.75">
      <c r="A44" s="401" t="s">
        <v>135</v>
      </c>
      <c r="B44" s="483" t="s">
        <v>136</v>
      </c>
      <c r="C44" s="519"/>
      <c r="D44" s="519"/>
      <c r="E44" s="13" t="s">
        <v>137</v>
      </c>
      <c r="F44" s="496" t="s">
        <v>138</v>
      </c>
      <c r="G44" s="544"/>
      <c r="H44" s="544"/>
    </row>
    <row r="45" spans="1:15" ht="15.75">
      <c r="A45" s="401" t="s">
        <v>139</v>
      </c>
      <c r="B45" s="481" t="s">
        <v>140</v>
      </c>
      <c r="C45" s="520">
        <f>C34+C39+C44</f>
        <v>0</v>
      </c>
      <c r="D45" s="520">
        <f>D34+D39+D44</f>
        <v>0</v>
      </c>
      <c r="E45" s="6" t="s">
        <v>141</v>
      </c>
      <c r="F45" s="496" t="s">
        <v>142</v>
      </c>
      <c r="G45" s="544"/>
      <c r="H45" s="544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79"/>
      <c r="C46" s="521"/>
      <c r="D46" s="521"/>
      <c r="E46" s="3" t="s">
        <v>144</v>
      </c>
      <c r="F46" s="496" t="s">
        <v>145</v>
      </c>
      <c r="G46" s="544"/>
      <c r="H46" s="544"/>
    </row>
    <row r="47" spans="1:13" ht="15.75">
      <c r="A47" s="401" t="s">
        <v>146</v>
      </c>
      <c r="B47" s="479" t="s">
        <v>147</v>
      </c>
      <c r="C47" s="519"/>
      <c r="D47" s="519"/>
      <c r="E47" s="6" t="s">
        <v>148</v>
      </c>
      <c r="F47" s="496" t="s">
        <v>149</v>
      </c>
      <c r="G47" s="544"/>
      <c r="H47" s="544"/>
      <c r="M47" s="9"/>
    </row>
    <row r="48" spans="1:8" ht="15.75">
      <c r="A48" s="401" t="s">
        <v>150</v>
      </c>
      <c r="B48" s="480" t="s">
        <v>151</v>
      </c>
      <c r="C48" s="519"/>
      <c r="D48" s="519"/>
      <c r="E48" s="3" t="s">
        <v>152</v>
      </c>
      <c r="F48" s="496" t="s">
        <v>153</v>
      </c>
      <c r="G48" s="544"/>
      <c r="H48" s="544"/>
    </row>
    <row r="49" spans="1:18" ht="15.75">
      <c r="A49" s="401" t="s">
        <v>154</v>
      </c>
      <c r="B49" s="479" t="s">
        <v>155</v>
      </c>
      <c r="C49" s="519"/>
      <c r="D49" s="519"/>
      <c r="E49" s="6" t="s">
        <v>53</v>
      </c>
      <c r="F49" s="497" t="s">
        <v>156</v>
      </c>
      <c r="G49" s="540">
        <f>SUM(G43:G48)</f>
        <v>0</v>
      </c>
      <c r="H49" s="540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79" t="s">
        <v>157</v>
      </c>
      <c r="C50" s="519"/>
      <c r="D50" s="519"/>
      <c r="E50" s="3"/>
      <c r="F50" s="496"/>
      <c r="G50" s="540"/>
      <c r="H50" s="540"/>
    </row>
    <row r="51" spans="1:15" ht="15.75">
      <c r="A51" s="401" t="s">
        <v>158</v>
      </c>
      <c r="B51" s="481" t="s">
        <v>159</v>
      </c>
      <c r="C51" s="520">
        <f>SUM(C47:C50)</f>
        <v>0</v>
      </c>
      <c r="D51" s="520">
        <f>SUM(D47:D50)</f>
        <v>0</v>
      </c>
      <c r="E51" s="6" t="s">
        <v>160</v>
      </c>
      <c r="F51" s="497" t="s">
        <v>161</v>
      </c>
      <c r="G51" s="544"/>
      <c r="H51" s="544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81"/>
      <c r="C52" s="521"/>
      <c r="D52" s="521"/>
      <c r="E52" s="3" t="s">
        <v>162</v>
      </c>
      <c r="F52" s="497" t="s">
        <v>163</v>
      </c>
      <c r="G52" s="544"/>
      <c r="H52" s="544"/>
    </row>
    <row r="53" spans="1:8" ht="15.75">
      <c r="A53" s="401" t="s">
        <v>164</v>
      </c>
      <c r="B53" s="481" t="s">
        <v>165</v>
      </c>
      <c r="C53" s="519"/>
      <c r="D53" s="519"/>
      <c r="E53" s="3" t="s">
        <v>166</v>
      </c>
      <c r="F53" s="497" t="s">
        <v>167</v>
      </c>
      <c r="G53" s="544"/>
      <c r="H53" s="544"/>
    </row>
    <row r="54" spans="1:8" ht="15.75">
      <c r="A54" s="401" t="s">
        <v>168</v>
      </c>
      <c r="B54" s="481" t="s">
        <v>169</v>
      </c>
      <c r="C54" s="519">
        <v>0</v>
      </c>
      <c r="D54" s="519">
        <v>0</v>
      </c>
      <c r="E54" s="3" t="s">
        <v>170</v>
      </c>
      <c r="F54" s="497" t="s">
        <v>171</v>
      </c>
      <c r="G54" s="544"/>
      <c r="H54" s="544"/>
    </row>
    <row r="55" spans="1:18" ht="25.5">
      <c r="A55" s="402" t="s">
        <v>172</v>
      </c>
      <c r="B55" s="484" t="s">
        <v>173</v>
      </c>
      <c r="C55" s="520">
        <f>C19+C20+C21+C27+C32+C45+C51+C53+C54</f>
        <v>0</v>
      </c>
      <c r="D55" s="520">
        <f>D19+D20+D21+D27+D32+D45+D51+D53+D54</f>
        <v>0</v>
      </c>
      <c r="E55" s="3" t="s">
        <v>174</v>
      </c>
      <c r="F55" s="500" t="s">
        <v>175</v>
      </c>
      <c r="G55" s="540">
        <f>G49+G51+G52+G53+G54</f>
        <v>0</v>
      </c>
      <c r="H55" s="540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80"/>
      <c r="C56" s="521"/>
      <c r="D56" s="521"/>
      <c r="E56" s="3"/>
      <c r="F56" s="500"/>
      <c r="G56" s="540"/>
      <c r="H56" s="540"/>
    </row>
    <row r="57" spans="1:13" ht="15.75">
      <c r="A57" s="401" t="s">
        <v>177</v>
      </c>
      <c r="B57" s="479"/>
      <c r="C57" s="521"/>
      <c r="D57" s="521"/>
      <c r="E57" s="14" t="s">
        <v>178</v>
      </c>
      <c r="F57" s="500"/>
      <c r="G57" s="540"/>
      <c r="H57" s="540"/>
      <c r="M57" s="9"/>
    </row>
    <row r="58" spans="1:8" ht="15.75">
      <c r="A58" s="401" t="s">
        <v>179</v>
      </c>
      <c r="B58" s="479" t="s">
        <v>180</v>
      </c>
      <c r="C58" s="519"/>
      <c r="D58" s="519"/>
      <c r="E58" s="3" t="s">
        <v>130</v>
      </c>
      <c r="F58" s="496"/>
      <c r="G58" s="540"/>
      <c r="H58" s="540"/>
    </row>
    <row r="59" spans="1:13" ht="25.5">
      <c r="A59" s="401" t="s">
        <v>181</v>
      </c>
      <c r="B59" s="479" t="s">
        <v>182</v>
      </c>
      <c r="C59" s="519"/>
      <c r="D59" s="519"/>
      <c r="E59" s="6" t="s">
        <v>183</v>
      </c>
      <c r="F59" s="496" t="s">
        <v>184</v>
      </c>
      <c r="G59" s="544"/>
      <c r="H59" s="544"/>
      <c r="M59" s="9"/>
    </row>
    <row r="60" spans="1:8" ht="15.75">
      <c r="A60" s="401" t="s">
        <v>185</v>
      </c>
      <c r="B60" s="479" t="s">
        <v>186</v>
      </c>
      <c r="C60" s="519"/>
      <c r="D60" s="519"/>
      <c r="E60" s="3" t="s">
        <v>187</v>
      </c>
      <c r="F60" s="496" t="s">
        <v>188</v>
      </c>
      <c r="G60" s="544"/>
      <c r="H60" s="544"/>
    </row>
    <row r="61" spans="1:18" ht="15.75">
      <c r="A61" s="401" t="s">
        <v>189</v>
      </c>
      <c r="B61" s="480" t="s">
        <v>190</v>
      </c>
      <c r="C61" s="519"/>
      <c r="D61" s="519"/>
      <c r="E61" s="4" t="s">
        <v>191</v>
      </c>
      <c r="F61" s="496" t="s">
        <v>192</v>
      </c>
      <c r="G61" s="540">
        <f>SUM(G62:G68)</f>
        <v>10</v>
      </c>
      <c r="H61" s="540">
        <f>SUM(H62:H68)</f>
        <v>5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80" t="s">
        <v>194</v>
      </c>
      <c r="C62" s="519"/>
      <c r="D62" s="519"/>
      <c r="E62" s="4" t="s">
        <v>195</v>
      </c>
      <c r="F62" s="496" t="s">
        <v>196</v>
      </c>
      <c r="G62" s="544"/>
      <c r="H62" s="544"/>
    </row>
    <row r="63" spans="1:13" ht="15.75">
      <c r="A63" s="401" t="s">
        <v>197</v>
      </c>
      <c r="B63" s="479" t="s">
        <v>198</v>
      </c>
      <c r="C63" s="519"/>
      <c r="D63" s="519"/>
      <c r="E63" s="3" t="s">
        <v>199</v>
      </c>
      <c r="F63" s="496" t="s">
        <v>200</v>
      </c>
      <c r="G63" s="544"/>
      <c r="H63" s="544"/>
      <c r="M63" s="9"/>
    </row>
    <row r="64" spans="1:15" ht="15.75">
      <c r="A64" s="401" t="s">
        <v>53</v>
      </c>
      <c r="B64" s="481" t="s">
        <v>201</v>
      </c>
      <c r="C64" s="520">
        <f>SUM(C58:C63)</f>
        <v>0</v>
      </c>
      <c r="D64" s="520">
        <f>SUM(D58:D63)</f>
        <v>0</v>
      </c>
      <c r="E64" s="3" t="s">
        <v>202</v>
      </c>
      <c r="F64" s="496" t="s">
        <v>203</v>
      </c>
      <c r="G64" s="552">
        <v>4</v>
      </c>
      <c r="H64" s="552">
        <v>2</v>
      </c>
      <c r="I64" s="5"/>
      <c r="K64" s="5"/>
      <c r="L64" s="5"/>
      <c r="M64" s="5"/>
      <c r="N64" s="5"/>
      <c r="O64" s="5"/>
    </row>
    <row r="65" spans="1:8" ht="15.75">
      <c r="A65" s="401"/>
      <c r="B65" s="481"/>
      <c r="C65" s="521"/>
      <c r="D65" s="521"/>
      <c r="E65" s="3" t="s">
        <v>204</v>
      </c>
      <c r="F65" s="496" t="s">
        <v>205</v>
      </c>
      <c r="G65" s="544"/>
      <c r="H65" s="544"/>
    </row>
    <row r="66" spans="1:8" ht="15.75">
      <c r="A66" s="401" t="s">
        <v>206</v>
      </c>
      <c r="B66" s="479"/>
      <c r="C66" s="521"/>
      <c r="D66" s="521"/>
      <c r="E66" s="3" t="s">
        <v>207</v>
      </c>
      <c r="F66" s="496" t="s">
        <v>208</v>
      </c>
      <c r="G66" s="544">
        <v>1</v>
      </c>
      <c r="H66" s="544">
        <v>0</v>
      </c>
    </row>
    <row r="67" spans="1:8" ht="15.75">
      <c r="A67" s="401" t="s">
        <v>209</v>
      </c>
      <c r="B67" s="479" t="s">
        <v>210</v>
      </c>
      <c r="C67" s="519"/>
      <c r="D67" s="519"/>
      <c r="E67" s="3" t="s">
        <v>211</v>
      </c>
      <c r="F67" s="496" t="s">
        <v>212</v>
      </c>
      <c r="G67" s="544">
        <v>3</v>
      </c>
      <c r="H67" s="544">
        <v>2</v>
      </c>
    </row>
    <row r="68" spans="1:8" ht="15.75">
      <c r="A68" s="401" t="s">
        <v>213</v>
      </c>
      <c r="B68" s="479" t="s">
        <v>214</v>
      </c>
      <c r="C68" s="519"/>
      <c r="D68" s="519"/>
      <c r="E68" s="3" t="s">
        <v>215</v>
      </c>
      <c r="F68" s="496" t="s">
        <v>216</v>
      </c>
      <c r="G68" s="544">
        <v>2</v>
      </c>
      <c r="H68" s="544">
        <v>1</v>
      </c>
    </row>
    <row r="69" spans="1:8" ht="15.75">
      <c r="A69" s="401" t="s">
        <v>217</v>
      </c>
      <c r="B69" s="479" t="s">
        <v>218</v>
      </c>
      <c r="C69" s="519"/>
      <c r="D69" s="519"/>
      <c r="E69" s="6" t="s">
        <v>80</v>
      </c>
      <c r="F69" s="496" t="s">
        <v>219</v>
      </c>
      <c r="G69" s="544"/>
      <c r="H69" s="544"/>
    </row>
    <row r="70" spans="1:8" ht="25.5">
      <c r="A70" s="401" t="s">
        <v>220</v>
      </c>
      <c r="B70" s="479" t="s">
        <v>221</v>
      </c>
      <c r="C70" s="519"/>
      <c r="D70" s="519"/>
      <c r="E70" s="3" t="s">
        <v>222</v>
      </c>
      <c r="F70" s="496" t="s">
        <v>223</v>
      </c>
      <c r="G70" s="544"/>
      <c r="H70" s="544"/>
    </row>
    <row r="71" spans="1:18" ht="15.75">
      <c r="A71" s="401" t="s">
        <v>224</v>
      </c>
      <c r="B71" s="479" t="s">
        <v>225</v>
      </c>
      <c r="C71" s="519"/>
      <c r="D71" s="519"/>
      <c r="E71" s="8" t="s">
        <v>48</v>
      </c>
      <c r="F71" s="504" t="s">
        <v>226</v>
      </c>
      <c r="G71" s="553">
        <f>G59+G60+G61+G69+G70</f>
        <v>10</v>
      </c>
      <c r="H71" s="553">
        <f>H59+H60+H61+H69+H70</f>
        <v>5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79" t="s">
        <v>228</v>
      </c>
      <c r="C72" s="519"/>
      <c r="D72" s="519"/>
      <c r="E72" s="4"/>
      <c r="F72" s="495"/>
      <c r="G72" s="554"/>
      <c r="H72" s="554"/>
    </row>
    <row r="73" spans="1:8" ht="15.75">
      <c r="A73" s="401" t="s">
        <v>229</v>
      </c>
      <c r="B73" s="479" t="s">
        <v>230</v>
      </c>
      <c r="C73" s="519"/>
      <c r="D73" s="519"/>
      <c r="E73" s="15"/>
      <c r="F73" s="495"/>
      <c r="G73" s="554"/>
      <c r="H73" s="554"/>
    </row>
    <row r="74" spans="1:8" ht="15.75">
      <c r="A74" s="401" t="s">
        <v>231</v>
      </c>
      <c r="B74" s="479" t="s">
        <v>232</v>
      </c>
      <c r="C74" s="519"/>
      <c r="D74" s="519"/>
      <c r="E74" s="3" t="s">
        <v>233</v>
      </c>
      <c r="F74" s="505" t="s">
        <v>234</v>
      </c>
      <c r="G74" s="544"/>
      <c r="H74" s="544"/>
    </row>
    <row r="75" spans="1:15" ht="15.75">
      <c r="A75" s="401" t="s">
        <v>78</v>
      </c>
      <c r="B75" s="481" t="s">
        <v>235</v>
      </c>
      <c r="C75" s="520">
        <f>SUM(C67:C74)</f>
        <v>0</v>
      </c>
      <c r="D75" s="520">
        <f>SUM(D67:D74)</f>
        <v>0</v>
      </c>
      <c r="E75" s="6" t="s">
        <v>162</v>
      </c>
      <c r="F75" s="497" t="s">
        <v>236</v>
      </c>
      <c r="G75" s="544"/>
      <c r="H75" s="544"/>
      <c r="I75" s="5"/>
      <c r="J75" s="5"/>
      <c r="K75" s="5"/>
      <c r="L75" s="5"/>
      <c r="M75" s="5"/>
      <c r="N75" s="5"/>
      <c r="O75" s="5"/>
    </row>
    <row r="76" spans="1:8" ht="15.75">
      <c r="A76" s="401"/>
      <c r="B76" s="479"/>
      <c r="C76" s="521"/>
      <c r="D76" s="521"/>
      <c r="E76" s="3" t="s">
        <v>237</v>
      </c>
      <c r="F76" s="497" t="s">
        <v>238</v>
      </c>
      <c r="G76" s="544"/>
      <c r="H76" s="544"/>
    </row>
    <row r="77" spans="1:13" ht="15.75">
      <c r="A77" s="401" t="s">
        <v>239</v>
      </c>
      <c r="B77" s="479"/>
      <c r="C77" s="521"/>
      <c r="D77" s="521"/>
      <c r="E77" s="3"/>
      <c r="F77" s="506"/>
      <c r="G77" s="541"/>
      <c r="H77" s="541"/>
      <c r="M77" s="9"/>
    </row>
    <row r="78" spans="1:14" ht="25.5">
      <c r="A78" s="401" t="s">
        <v>240</v>
      </c>
      <c r="B78" s="479" t="s">
        <v>241</v>
      </c>
      <c r="C78" s="520">
        <f>SUM(C79:C81)</f>
        <v>0</v>
      </c>
      <c r="D78" s="520">
        <f>SUM(D79:D81)</f>
        <v>0</v>
      </c>
      <c r="E78" s="3"/>
      <c r="F78" s="507"/>
      <c r="G78" s="541"/>
      <c r="H78" s="541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79" t="s">
        <v>243</v>
      </c>
      <c r="C79" s="519"/>
      <c r="D79" s="519"/>
      <c r="E79" s="6" t="s">
        <v>244</v>
      </c>
      <c r="F79" s="500" t="s">
        <v>245</v>
      </c>
      <c r="G79" s="555">
        <f>G71+G74+G75+G76</f>
        <v>10</v>
      </c>
      <c r="H79" s="555">
        <f>H71+H74+H75+H76</f>
        <v>5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79" t="s">
        <v>247</v>
      </c>
      <c r="C80" s="519"/>
      <c r="D80" s="519"/>
      <c r="E80" s="3"/>
      <c r="F80" s="508"/>
      <c r="G80" s="556"/>
      <c r="H80" s="556"/>
    </row>
    <row r="81" spans="1:8" ht="15.75">
      <c r="A81" s="401" t="s">
        <v>248</v>
      </c>
      <c r="B81" s="479" t="s">
        <v>249</v>
      </c>
      <c r="C81" s="519"/>
      <c r="D81" s="519"/>
      <c r="E81" s="15"/>
      <c r="F81" s="509"/>
      <c r="G81" s="556"/>
      <c r="H81" s="556"/>
    </row>
    <row r="82" spans="1:8" ht="15.75">
      <c r="A82" s="401" t="s">
        <v>250</v>
      </c>
      <c r="B82" s="479" t="s">
        <v>251</v>
      </c>
      <c r="C82" s="519"/>
      <c r="D82" s="519"/>
      <c r="E82" s="11"/>
      <c r="F82" s="509"/>
      <c r="G82" s="556"/>
      <c r="H82" s="556"/>
    </row>
    <row r="83" spans="1:8" ht="15.75">
      <c r="A83" s="401" t="s">
        <v>135</v>
      </c>
      <c r="B83" s="479" t="s">
        <v>252</v>
      </c>
      <c r="C83" s="519"/>
      <c r="D83" s="519"/>
      <c r="E83" s="15"/>
      <c r="F83" s="509"/>
      <c r="G83" s="556"/>
      <c r="H83" s="556"/>
    </row>
    <row r="84" spans="1:14" ht="15.75">
      <c r="A84" s="401" t="s">
        <v>253</v>
      </c>
      <c r="B84" s="481" t="s">
        <v>254</v>
      </c>
      <c r="C84" s="520">
        <f>C83+C82+C78</f>
        <v>0</v>
      </c>
      <c r="D84" s="520">
        <f>D83+D82+D78</f>
        <v>0</v>
      </c>
      <c r="E84" s="11"/>
      <c r="F84" s="509"/>
      <c r="G84" s="556"/>
      <c r="H84" s="556"/>
      <c r="I84" s="5"/>
      <c r="J84" s="5"/>
      <c r="K84" s="5"/>
      <c r="L84" s="5"/>
      <c r="M84" s="5"/>
      <c r="N84" s="5"/>
    </row>
    <row r="85" spans="1:13" ht="15.75">
      <c r="A85" s="401"/>
      <c r="B85" s="481"/>
      <c r="C85" s="521"/>
      <c r="D85" s="521"/>
      <c r="E85" s="15"/>
      <c r="F85" s="509"/>
      <c r="G85" s="556"/>
      <c r="H85" s="556"/>
      <c r="M85" s="9"/>
    </row>
    <row r="86" spans="1:8" ht="15.75">
      <c r="A86" s="401" t="s">
        <v>255</v>
      </c>
      <c r="B86" s="479"/>
      <c r="C86" s="521"/>
      <c r="D86" s="521"/>
      <c r="E86" s="11"/>
      <c r="F86" s="509"/>
      <c r="G86" s="556"/>
      <c r="H86" s="556"/>
    </row>
    <row r="87" spans="1:13" ht="15.75">
      <c r="A87" s="401" t="s">
        <v>256</v>
      </c>
      <c r="B87" s="479" t="s">
        <v>257</v>
      </c>
      <c r="C87" s="519">
        <v>174</v>
      </c>
      <c r="D87" s="519">
        <v>188</v>
      </c>
      <c r="E87" s="15"/>
      <c r="F87" s="509"/>
      <c r="G87" s="556"/>
      <c r="H87" s="556"/>
      <c r="M87" s="9"/>
    </row>
    <row r="88" spans="1:8" ht="15.75">
      <c r="A88" s="401" t="s">
        <v>258</v>
      </c>
      <c r="B88" s="479" t="s">
        <v>259</v>
      </c>
      <c r="C88" s="519">
        <v>0</v>
      </c>
      <c r="D88" s="519">
        <v>0</v>
      </c>
      <c r="E88" s="11"/>
      <c r="F88" s="509"/>
      <c r="G88" s="556"/>
      <c r="H88" s="556"/>
    </row>
    <row r="89" spans="1:13" ht="15.75">
      <c r="A89" s="401" t="s">
        <v>260</v>
      </c>
      <c r="B89" s="479" t="s">
        <v>261</v>
      </c>
      <c r="C89" s="519"/>
      <c r="D89" s="519"/>
      <c r="E89" s="11"/>
      <c r="F89" s="509"/>
      <c r="G89" s="556"/>
      <c r="H89" s="556"/>
      <c r="M89" s="9"/>
    </row>
    <row r="90" spans="1:8" ht="15.75">
      <c r="A90" s="401" t="s">
        <v>262</v>
      </c>
      <c r="B90" s="479" t="s">
        <v>263</v>
      </c>
      <c r="C90" s="519"/>
      <c r="D90" s="519"/>
      <c r="E90" s="11"/>
      <c r="F90" s="509"/>
      <c r="G90" s="556"/>
      <c r="H90" s="556"/>
    </row>
    <row r="91" spans="1:14" ht="15.75">
      <c r="A91" s="401" t="s">
        <v>264</v>
      </c>
      <c r="B91" s="481" t="s">
        <v>265</v>
      </c>
      <c r="C91" s="520">
        <f>SUM(C87:C90)</f>
        <v>174</v>
      </c>
      <c r="D91" s="520">
        <f>SUM(D87:D90)</f>
        <v>188</v>
      </c>
      <c r="E91" s="11"/>
      <c r="F91" s="509"/>
      <c r="G91" s="556"/>
      <c r="H91" s="556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81" t="s">
        <v>267</v>
      </c>
      <c r="C92" s="519"/>
      <c r="D92" s="519"/>
      <c r="E92" s="11"/>
      <c r="F92" s="509"/>
      <c r="G92" s="556"/>
      <c r="H92" s="556"/>
    </row>
    <row r="93" spans="1:14" ht="15.75">
      <c r="A93" s="401" t="s">
        <v>268</v>
      </c>
      <c r="B93" s="477" t="s">
        <v>269</v>
      </c>
      <c r="C93" s="520">
        <f>C64+C75+C84+C91+C92</f>
        <v>174</v>
      </c>
      <c r="D93" s="520">
        <f>D64+D75+D84+D91+D92</f>
        <v>188</v>
      </c>
      <c r="E93" s="15"/>
      <c r="F93" s="509"/>
      <c r="G93" s="556"/>
      <c r="H93" s="556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85" t="s">
        <v>271</v>
      </c>
      <c r="C94" s="525">
        <f>C93+C55</f>
        <v>174</v>
      </c>
      <c r="D94" s="525">
        <f>D93+D55</f>
        <v>188</v>
      </c>
      <c r="E94" s="405" t="s">
        <v>272</v>
      </c>
      <c r="F94" s="510" t="s">
        <v>273</v>
      </c>
      <c r="G94" s="557">
        <f>G36+G39+G55+G79</f>
        <v>174</v>
      </c>
      <c r="H94" s="557">
        <f>H36+H39+H55+H79</f>
        <v>188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86"/>
      <c r="C95" s="526"/>
      <c r="D95" s="526"/>
      <c r="E95" s="390"/>
      <c r="F95" s="511"/>
      <c r="G95" s="558"/>
      <c r="H95" s="559"/>
      <c r="M95" s="9"/>
    </row>
    <row r="96" spans="1:13" ht="15.75">
      <c r="A96" s="391" t="s">
        <v>274</v>
      </c>
      <c r="B96" s="487"/>
      <c r="C96" s="527"/>
      <c r="D96" s="527"/>
      <c r="E96" s="392"/>
      <c r="M96" s="9"/>
    </row>
    <row r="97" spans="1:13" ht="15.75">
      <c r="A97" s="391"/>
      <c r="B97" s="487"/>
      <c r="C97" s="527"/>
      <c r="D97" s="527"/>
      <c r="E97" s="392"/>
      <c r="M97" s="9"/>
    </row>
    <row r="98" spans="1:13" ht="15.75">
      <c r="A98" s="391"/>
      <c r="B98" s="487"/>
      <c r="C98" s="527"/>
      <c r="D98" s="527"/>
      <c r="E98" s="392"/>
      <c r="M98" s="9"/>
    </row>
    <row r="99" spans="1:13" ht="15.75">
      <c r="A99" s="391"/>
      <c r="B99" s="487"/>
      <c r="C99" s="527"/>
      <c r="D99" s="527"/>
      <c r="E99" s="392"/>
      <c r="M99" s="9"/>
    </row>
    <row r="100" spans="1:13" ht="15" customHeight="1">
      <c r="A100" s="393" t="s">
        <v>868</v>
      </c>
      <c r="B100" s="487"/>
      <c r="C100" s="586" t="s">
        <v>862</v>
      </c>
      <c r="D100" s="586"/>
      <c r="E100" s="586"/>
      <c r="M100" s="9"/>
    </row>
    <row r="101" spans="1:13" ht="15.75">
      <c r="A101" s="393"/>
      <c r="B101" s="487"/>
      <c r="C101" s="407"/>
      <c r="D101" s="407"/>
      <c r="E101" s="382"/>
      <c r="M101" s="9"/>
    </row>
    <row r="102" spans="1:13" ht="15.75">
      <c r="A102" s="393"/>
      <c r="B102" s="487"/>
      <c r="C102" s="407"/>
      <c r="D102" s="407"/>
      <c r="E102" s="382"/>
      <c r="M102" s="9"/>
    </row>
    <row r="103" spans="3:5" ht="15.75">
      <c r="C103" s="528"/>
      <c r="D103" s="529"/>
      <c r="E103" s="393"/>
    </row>
    <row r="104" spans="1:5" ht="15" customHeight="1">
      <c r="A104" s="17"/>
      <c r="B104" s="489"/>
      <c r="C104" s="586" t="s">
        <v>866</v>
      </c>
      <c r="D104" s="586"/>
      <c r="E104" s="586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C100:E100"/>
    <mergeCell ref="C104:E104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C87:D90 C79:D83 C67:D74 G62:H70 C58:D63 G59:H60 G51:H54 C53:D54 C47:D50 G43:H48 C40:D44 G31:H31 C35:D38 C30:D30 G28:H28 C23:D26 G22:H24 C20:D21 G11:H13 C11:D18 G74:H7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9:H19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3" right="0.2361111111111111" top="0.85" bottom="1.15" header="0.18" footer="0.5118055555555555"/>
  <pageSetup horizontalDpi="300" verticalDpi="300" orientation="portrait" paperSize="9" scale="64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40">
      <selection activeCell="D14" sqref="D14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91" t="s">
        <v>275</v>
      </c>
      <c r="B1" s="591"/>
      <c r="C1" s="591"/>
      <c r="D1" s="591"/>
      <c r="E1" s="591"/>
      <c r="F1" s="591"/>
      <c r="G1" s="435"/>
      <c r="H1" s="435"/>
    </row>
    <row r="2" spans="1:8" ht="15" customHeight="1">
      <c r="A2" s="22" t="s">
        <v>1</v>
      </c>
      <c r="B2" s="578" t="str">
        <f>'справка №1-БАЛАНС'!E3</f>
        <v>БИ ДЖИ АЙ ГРУП АД</v>
      </c>
      <c r="C2" s="578"/>
      <c r="D2" s="578"/>
      <c r="E2" s="578"/>
      <c r="F2" s="579" t="s">
        <v>3</v>
      </c>
      <c r="G2" s="579"/>
      <c r="H2" s="23">
        <f>'справка №1-БАЛАНС'!H3</f>
        <v>175245089</v>
      </c>
    </row>
    <row r="3" spans="1:8" ht="15" customHeight="1">
      <c r="A3" s="22" t="s">
        <v>276</v>
      </c>
      <c r="B3" s="578" t="str">
        <f>'справка №1-БАЛАНС'!E4</f>
        <v> </v>
      </c>
      <c r="C3" s="578"/>
      <c r="D3" s="578"/>
      <c r="E3" s="578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587" t="str">
        <f>'справка №1-БАЛАНС'!E5</f>
        <v>01.01.2013 – 30.06.2013</v>
      </c>
      <c r="C4" s="587"/>
      <c r="D4" s="587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9"/>
    </row>
    <row r="8" spans="1:8" ht="15">
      <c r="A8" s="33" t="s">
        <v>282</v>
      </c>
      <c r="B8" s="33"/>
      <c r="C8" s="418"/>
      <c r="D8" s="418"/>
      <c r="E8" s="33" t="s">
        <v>283</v>
      </c>
      <c r="F8" s="32"/>
      <c r="G8" s="440"/>
      <c r="H8" s="441"/>
    </row>
    <row r="9" spans="1:8" ht="15">
      <c r="A9" s="34" t="s">
        <v>284</v>
      </c>
      <c r="B9" s="35" t="s">
        <v>285</v>
      </c>
      <c r="C9" s="419"/>
      <c r="D9" s="419"/>
      <c r="E9" s="34" t="s">
        <v>286</v>
      </c>
      <c r="F9" s="36" t="s">
        <v>287</v>
      </c>
      <c r="G9" s="442"/>
      <c r="H9" s="443"/>
    </row>
    <row r="10" spans="1:8" ht="15">
      <c r="A10" s="34" t="s">
        <v>288</v>
      </c>
      <c r="B10" s="35" t="s">
        <v>289</v>
      </c>
      <c r="C10" s="419">
        <v>9</v>
      </c>
      <c r="D10" s="419">
        <v>5</v>
      </c>
      <c r="E10" s="34" t="s">
        <v>290</v>
      </c>
      <c r="F10" s="36" t="s">
        <v>291</v>
      </c>
      <c r="G10" s="442"/>
      <c r="H10" s="443"/>
    </row>
    <row r="11" spans="1:8" ht="15">
      <c r="A11" s="34" t="s">
        <v>292</v>
      </c>
      <c r="B11" s="35" t="s">
        <v>293</v>
      </c>
      <c r="C11" s="419"/>
      <c r="D11" s="419"/>
      <c r="E11" s="37" t="s">
        <v>294</v>
      </c>
      <c r="F11" s="36" t="s">
        <v>295</v>
      </c>
      <c r="G11" s="442"/>
      <c r="H11" s="443"/>
    </row>
    <row r="12" spans="1:8" ht="15">
      <c r="A12" s="34" t="s">
        <v>296</v>
      </c>
      <c r="B12" s="35" t="s">
        <v>297</v>
      </c>
      <c r="C12" s="419">
        <v>9</v>
      </c>
      <c r="D12" s="419">
        <v>15</v>
      </c>
      <c r="E12" s="37" t="s">
        <v>80</v>
      </c>
      <c r="F12" s="36" t="s">
        <v>298</v>
      </c>
      <c r="G12" s="442"/>
      <c r="H12" s="443"/>
    </row>
    <row r="13" spans="1:18" ht="15">
      <c r="A13" s="34" t="s">
        <v>299</v>
      </c>
      <c r="B13" s="35" t="s">
        <v>300</v>
      </c>
      <c r="C13" s="419">
        <v>1</v>
      </c>
      <c r="D13" s="419">
        <v>1</v>
      </c>
      <c r="E13" s="38" t="s">
        <v>53</v>
      </c>
      <c r="F13" s="39" t="s">
        <v>301</v>
      </c>
      <c r="G13" s="440">
        <f>SUM(G9:G12)</f>
        <v>0</v>
      </c>
      <c r="H13" s="441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19"/>
      <c r="E14" s="37"/>
      <c r="F14" s="40"/>
      <c r="G14" s="444"/>
      <c r="H14" s="445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2"/>
      <c r="H15" s="443"/>
    </row>
    <row r="16" spans="1:8" ht="15">
      <c r="A16" s="34" t="s">
        <v>308</v>
      </c>
      <c r="B16" s="35" t="s">
        <v>309</v>
      </c>
      <c r="C16" s="420"/>
      <c r="D16" s="420"/>
      <c r="E16" s="34" t="s">
        <v>310</v>
      </c>
      <c r="F16" s="40" t="s">
        <v>311</v>
      </c>
      <c r="G16" s="446"/>
      <c r="H16" s="447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4"/>
      <c r="H17" s="445"/>
    </row>
    <row r="18" spans="1:8" ht="15">
      <c r="A18" s="42" t="s">
        <v>314</v>
      </c>
      <c r="B18" s="35" t="s">
        <v>315</v>
      </c>
      <c r="C18" s="421"/>
      <c r="D18" s="421"/>
      <c r="E18" s="33" t="s">
        <v>316</v>
      </c>
      <c r="F18" s="32"/>
      <c r="G18" s="444"/>
      <c r="H18" s="445"/>
    </row>
    <row r="19" spans="1:15" ht="15">
      <c r="A19" s="38" t="s">
        <v>53</v>
      </c>
      <c r="B19" s="43" t="s">
        <v>317</v>
      </c>
      <c r="C19" s="422">
        <f>SUM(C9:C15)+C16</f>
        <v>19</v>
      </c>
      <c r="D19" s="422">
        <f>SUM(D9:D15)+D16</f>
        <v>21</v>
      </c>
      <c r="E19" s="32" t="s">
        <v>318</v>
      </c>
      <c r="F19" s="40" t="s">
        <v>319</v>
      </c>
      <c r="G19" s="442"/>
      <c r="H19" s="443">
        <v>0</v>
      </c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2"/>
      <c r="H20" s="443"/>
    </row>
    <row r="21" spans="1:8" ht="24">
      <c r="A21" s="33" t="s">
        <v>322</v>
      </c>
      <c r="B21" s="44"/>
      <c r="C21" s="423"/>
      <c r="D21" s="423"/>
      <c r="E21" s="34" t="s">
        <v>323</v>
      </c>
      <c r="F21" s="40" t="s">
        <v>324</v>
      </c>
      <c r="G21" s="442"/>
      <c r="H21" s="443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2"/>
      <c r="H22" s="443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2"/>
      <c r="H23" s="443"/>
    </row>
    <row r="24" spans="1:18" ht="24">
      <c r="A24" s="34" t="s">
        <v>333</v>
      </c>
      <c r="B24" s="44" t="s">
        <v>334</v>
      </c>
      <c r="C24" s="419"/>
      <c r="D24" s="419"/>
      <c r="E24" s="38" t="s">
        <v>105</v>
      </c>
      <c r="F24" s="41" t="s">
        <v>335</v>
      </c>
      <c r="G24" s="440">
        <f>SUM(G19:G23)</f>
        <v>0</v>
      </c>
      <c r="H24" s="441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0</v>
      </c>
      <c r="D25" s="419">
        <v>0</v>
      </c>
      <c r="E25" s="42"/>
      <c r="F25" s="32"/>
      <c r="G25" s="444"/>
      <c r="H25" s="445"/>
    </row>
    <row r="26" spans="1:14" ht="15">
      <c r="A26" s="38" t="s">
        <v>78</v>
      </c>
      <c r="B26" s="45" t="s">
        <v>337</v>
      </c>
      <c r="C26" s="422">
        <f>SUM(C22:C25)</f>
        <v>0</v>
      </c>
      <c r="D26" s="422">
        <f>SUM(D22:D25)</f>
        <v>0</v>
      </c>
      <c r="E26" s="34"/>
      <c r="F26" s="32"/>
      <c r="G26" s="444"/>
      <c r="H26" s="445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3"/>
      <c r="E27" s="34"/>
      <c r="F27" s="32"/>
      <c r="G27" s="444"/>
      <c r="H27" s="445"/>
    </row>
    <row r="28" spans="1:18" ht="24">
      <c r="A28" s="31" t="s">
        <v>338</v>
      </c>
      <c r="B28" s="29" t="s">
        <v>339</v>
      </c>
      <c r="C28" s="424">
        <f>C26+C19</f>
        <v>19</v>
      </c>
      <c r="D28" s="424">
        <f>D26+D19</f>
        <v>21</v>
      </c>
      <c r="E28" s="31" t="s">
        <v>340</v>
      </c>
      <c r="F28" s="41" t="s">
        <v>341</v>
      </c>
      <c r="G28" s="440">
        <f>G13+G15+G24</f>
        <v>0</v>
      </c>
      <c r="H28" s="441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3"/>
      <c r="E29" s="31"/>
      <c r="F29" s="40"/>
      <c r="G29" s="444"/>
      <c r="H29" s="445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24">
        <f>IF((H28-D28)&gt;0,H28-D28,0)</f>
        <v>0</v>
      </c>
      <c r="E30" s="31" t="s">
        <v>344</v>
      </c>
      <c r="F30" s="41" t="s">
        <v>345</v>
      </c>
      <c r="G30" s="448">
        <f>IF((C28-G28)&gt;0,C28-G28,0)</f>
        <v>19</v>
      </c>
      <c r="H30" s="449">
        <f>IF((D28-H28)&gt;0,D28-H28,0)</f>
        <v>21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2"/>
      <c r="H31" s="443"/>
    </row>
    <row r="32" spans="1:8" ht="15">
      <c r="A32" s="33" t="s">
        <v>350</v>
      </c>
      <c r="B32" s="47" t="s">
        <v>351</v>
      </c>
      <c r="C32" s="419"/>
      <c r="D32" s="419"/>
      <c r="E32" s="33" t="s">
        <v>352</v>
      </c>
      <c r="F32" s="40" t="s">
        <v>353</v>
      </c>
      <c r="G32" s="442"/>
      <c r="H32" s="443"/>
    </row>
    <row r="33" spans="1:18" ht="15">
      <c r="A33" s="48" t="s">
        <v>354</v>
      </c>
      <c r="B33" s="45" t="s">
        <v>355</v>
      </c>
      <c r="C33" s="422">
        <f>C28+C31+C32</f>
        <v>19</v>
      </c>
      <c r="D33" s="422">
        <f>D28+D31+D32</f>
        <v>21</v>
      </c>
      <c r="E33" s="31" t="s">
        <v>356</v>
      </c>
      <c r="F33" s="41" t="s">
        <v>357</v>
      </c>
      <c r="G33" s="448">
        <f>G32-G31+G28</f>
        <v>0</v>
      </c>
      <c r="H33" s="449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4">
        <f>IF((H33-D33)&gt;0,H33-D33,0)</f>
        <v>0</v>
      </c>
      <c r="E34" s="48" t="s">
        <v>360</v>
      </c>
      <c r="F34" s="41" t="s">
        <v>361</v>
      </c>
      <c r="G34" s="440">
        <f>IF((C33-G33)&gt;0,C33-G33,0)</f>
        <v>19</v>
      </c>
      <c r="H34" s="441">
        <f>IF((D33-H33)&gt;0,D33-H33,0)</f>
        <v>21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22">
        <f>D36+D37+D38</f>
        <v>0</v>
      </c>
      <c r="E35" s="49"/>
      <c r="F35" s="32"/>
      <c r="G35" s="444"/>
      <c r="H35" s="445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19"/>
      <c r="E36" s="49"/>
      <c r="F36" s="32"/>
      <c r="G36" s="444"/>
      <c r="H36" s="445"/>
    </row>
    <row r="37" spans="1:8" ht="24">
      <c r="A37" s="50" t="s">
        <v>366</v>
      </c>
      <c r="B37" s="51" t="s">
        <v>367</v>
      </c>
      <c r="C37" s="425"/>
      <c r="D37" s="425"/>
      <c r="E37" s="49"/>
      <c r="F37" s="40"/>
      <c r="G37" s="444"/>
      <c r="H37" s="445"/>
    </row>
    <row r="38" spans="1:8" ht="15">
      <c r="A38" s="52" t="s">
        <v>368</v>
      </c>
      <c r="B38" s="51" t="s">
        <v>369</v>
      </c>
      <c r="C38" s="426"/>
      <c r="D38" s="426"/>
      <c r="E38" s="49"/>
      <c r="F38" s="40"/>
      <c r="G38" s="444"/>
      <c r="H38" s="445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7">
        <f>+IF((H33-D33-D35)&gt;0,H33-D33-D35,0)</f>
        <v>0</v>
      </c>
      <c r="E39" s="55" t="s">
        <v>372</v>
      </c>
      <c r="F39" s="56" t="s">
        <v>373</v>
      </c>
      <c r="G39" s="450">
        <f>IF(G34&gt;0,IF(C35+G34&lt;0,0,C35+G34),IF(C34-C35&lt;0,C35-C34,0))</f>
        <v>19</v>
      </c>
      <c r="H39" s="451">
        <f>IF(H34&gt;0,IF(D35+H34&lt;0,0,D35+H34),IF(D34-D35&lt;0,D35-D34,0))</f>
        <v>21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28"/>
      <c r="E40" s="31" t="s">
        <v>374</v>
      </c>
      <c r="F40" s="56" t="s">
        <v>376</v>
      </c>
      <c r="G40" s="442"/>
      <c r="H40" s="443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17">
        <f>IF(H39=0,IF(D39-D40&gt;0,D39-D40+H40,0),IF(H39-H40&lt;0,H40-H39+D39,0))</f>
        <v>0</v>
      </c>
      <c r="E41" s="31" t="s">
        <v>379</v>
      </c>
      <c r="F41" s="57" t="s">
        <v>380</v>
      </c>
      <c r="G41" s="452">
        <f>IF(C39=0,IF(G39-G40&gt;0,G39-G40+C40,0),IF(C39-C40&lt;0,C40-C39+G40,0))</f>
        <v>19</v>
      </c>
      <c r="H41" s="417">
        <f>IF(D39=0,IF(H39-H40&gt;0,H39-H40+D40,0),IF(D39-D40&lt;0,D40-D39+H40,0))</f>
        <v>21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19</v>
      </c>
      <c r="D42" s="429">
        <f>D33+D35+D39</f>
        <v>21</v>
      </c>
      <c r="E42" s="48" t="s">
        <v>383</v>
      </c>
      <c r="F42" s="54" t="s">
        <v>384</v>
      </c>
      <c r="G42" s="448">
        <f>G39+G33</f>
        <v>19</v>
      </c>
      <c r="H42" s="449">
        <f>H39+H33</f>
        <v>21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88" t="s">
        <v>385</v>
      </c>
      <c r="B45" s="588"/>
      <c r="C45" s="588"/>
      <c r="D45" s="588"/>
      <c r="E45" s="588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съставяне: 16.07.2013</v>
      </c>
      <c r="B50" s="62" t="s">
        <v>386</v>
      </c>
      <c r="E50" s="589" t="s">
        <v>860</v>
      </c>
      <c r="F50" s="589"/>
      <c r="G50" s="589"/>
      <c r="H50" s="589"/>
      <c r="I50" s="589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590" t="s">
        <v>861</v>
      </c>
      <c r="F53" s="590"/>
      <c r="G53" s="590"/>
      <c r="H53" s="590"/>
      <c r="I53" s="590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53"/>
      <c r="H56" s="453"/>
    </row>
    <row r="57" spans="1:8" ht="15">
      <c r="A57" s="66"/>
      <c r="B57" s="60"/>
      <c r="C57" s="430"/>
      <c r="D57" s="430"/>
      <c r="E57" s="60"/>
      <c r="F57" s="60"/>
      <c r="G57" s="453"/>
      <c r="H57" s="453"/>
    </row>
    <row r="58" spans="1:8" ht="15">
      <c r="A58" s="66"/>
      <c r="B58" s="60"/>
      <c r="C58" s="430"/>
      <c r="D58" s="430"/>
      <c r="E58" s="60"/>
      <c r="F58" s="60"/>
      <c r="G58" s="453"/>
      <c r="H58" s="453"/>
    </row>
    <row r="59" spans="1:8" ht="15">
      <c r="A59" s="66"/>
      <c r="B59" s="66"/>
      <c r="C59" s="433"/>
      <c r="D59" s="433"/>
      <c r="E59" s="66"/>
      <c r="F59" s="66"/>
      <c r="G59" s="454"/>
      <c r="H59" s="454"/>
    </row>
    <row r="60" spans="1:8" ht="15">
      <c r="A60" s="66"/>
      <c r="B60" s="66"/>
      <c r="C60" s="433"/>
      <c r="D60" s="433"/>
      <c r="E60" s="66"/>
      <c r="F60" s="66"/>
      <c r="G60" s="454"/>
      <c r="H60" s="454"/>
    </row>
    <row r="61" spans="1:8" ht="15">
      <c r="A61" s="66"/>
      <c r="B61" s="66"/>
      <c r="C61" s="433"/>
      <c r="D61" s="433"/>
      <c r="E61" s="66"/>
      <c r="F61" s="66"/>
      <c r="G61" s="454"/>
      <c r="H61" s="454"/>
    </row>
    <row r="62" spans="1:8" ht="15">
      <c r="A62" s="66"/>
      <c r="B62" s="66"/>
      <c r="C62" s="433"/>
      <c r="D62" s="433"/>
      <c r="E62" s="66"/>
      <c r="F62" s="66"/>
      <c r="G62" s="454"/>
      <c r="H62" s="454"/>
    </row>
    <row r="63" spans="1:8" ht="15">
      <c r="A63" s="66"/>
      <c r="B63" s="66"/>
      <c r="C63" s="433"/>
      <c r="D63" s="433"/>
      <c r="E63" s="66"/>
      <c r="F63" s="66"/>
      <c r="G63" s="454"/>
      <c r="H63" s="454"/>
    </row>
    <row r="64" spans="1:8" ht="15">
      <c r="A64" s="66"/>
      <c r="B64" s="66"/>
      <c r="C64" s="433"/>
      <c r="D64" s="433"/>
      <c r="E64" s="66"/>
      <c r="F64" s="66"/>
      <c r="G64" s="454"/>
      <c r="H64" s="454"/>
    </row>
    <row r="65" spans="1:8" ht="15">
      <c r="A65" s="66"/>
      <c r="B65" s="66"/>
      <c r="C65" s="433"/>
      <c r="D65" s="433"/>
      <c r="E65" s="66"/>
      <c r="F65" s="66"/>
      <c r="G65" s="454"/>
      <c r="H65" s="454"/>
    </row>
    <row r="66" spans="1:8" ht="15">
      <c r="A66" s="66"/>
      <c r="B66" s="66"/>
      <c r="C66" s="433"/>
      <c r="D66" s="433"/>
      <c r="E66" s="66"/>
      <c r="F66" s="66"/>
      <c r="G66" s="454"/>
      <c r="H66" s="454"/>
    </row>
    <row r="67" spans="1:8" ht="15">
      <c r="A67" s="66"/>
      <c r="B67" s="66"/>
      <c r="C67" s="433"/>
      <c r="D67" s="433"/>
      <c r="E67" s="66"/>
      <c r="F67" s="66"/>
      <c r="G67" s="454"/>
      <c r="H67" s="454"/>
    </row>
    <row r="68" spans="1:8" ht="15">
      <c r="A68" s="66"/>
      <c r="B68" s="66"/>
      <c r="C68" s="433"/>
      <c r="D68" s="433"/>
      <c r="E68" s="66"/>
      <c r="F68" s="66"/>
      <c r="G68" s="454"/>
      <c r="H68" s="454"/>
    </row>
    <row r="69" spans="1:8" ht="15">
      <c r="A69" s="66"/>
      <c r="B69" s="66"/>
      <c r="C69" s="433"/>
      <c r="D69" s="433"/>
      <c r="E69" s="66"/>
      <c r="F69" s="66"/>
      <c r="G69" s="454"/>
      <c r="H69" s="454"/>
    </row>
    <row r="70" spans="1:8" ht="15">
      <c r="A70" s="66"/>
      <c r="B70" s="66"/>
      <c r="C70" s="433"/>
      <c r="D70" s="433"/>
      <c r="E70" s="66"/>
      <c r="F70" s="66"/>
      <c r="G70" s="454"/>
      <c r="H70" s="454"/>
    </row>
    <row r="71" spans="1:8" ht="15">
      <c r="A71" s="66"/>
      <c r="B71" s="66"/>
      <c r="C71" s="433"/>
      <c r="D71" s="433"/>
      <c r="E71" s="66"/>
      <c r="F71" s="66"/>
      <c r="G71" s="454"/>
      <c r="H71" s="454"/>
    </row>
    <row r="72" spans="1:8" ht="15">
      <c r="A72" s="66"/>
      <c r="B72" s="66"/>
      <c r="C72" s="433"/>
      <c r="D72" s="433"/>
      <c r="E72" s="66"/>
      <c r="F72" s="66"/>
      <c r="G72" s="454"/>
      <c r="H72" s="454"/>
    </row>
    <row r="73" spans="1:8" ht="15">
      <c r="A73" s="66"/>
      <c r="B73" s="66"/>
      <c r="C73" s="433"/>
      <c r="D73" s="433"/>
      <c r="E73" s="66"/>
      <c r="F73" s="66"/>
      <c r="G73" s="454"/>
      <c r="H73" s="454"/>
    </row>
    <row r="74" spans="1:8" ht="15">
      <c r="A74" s="66"/>
      <c r="B74" s="66"/>
      <c r="C74" s="433"/>
      <c r="D74" s="433"/>
      <c r="E74" s="66"/>
      <c r="F74" s="66"/>
      <c r="G74" s="454"/>
      <c r="H74" s="454"/>
    </row>
    <row r="75" spans="1:8" ht="15">
      <c r="A75" s="66"/>
      <c r="B75" s="66"/>
      <c r="C75" s="433"/>
      <c r="D75" s="433"/>
      <c r="E75" s="66"/>
      <c r="F75" s="66"/>
      <c r="G75" s="454"/>
      <c r="H75" s="454"/>
    </row>
    <row r="76" spans="1:8" ht="15">
      <c r="A76" s="66"/>
      <c r="B76" s="66"/>
      <c r="C76" s="433"/>
      <c r="D76" s="433"/>
      <c r="E76" s="66"/>
      <c r="F76" s="66"/>
      <c r="G76" s="454"/>
      <c r="H76" s="454"/>
    </row>
    <row r="77" spans="1:8" ht="15">
      <c r="A77" s="66"/>
      <c r="B77" s="66"/>
      <c r="C77" s="433"/>
      <c r="D77" s="433"/>
      <c r="E77" s="66"/>
      <c r="F77" s="66"/>
      <c r="G77" s="454"/>
      <c r="H77" s="454"/>
    </row>
    <row r="78" spans="1:8" ht="15">
      <c r="A78" s="66"/>
      <c r="B78" s="66"/>
      <c r="C78" s="433"/>
      <c r="D78" s="433"/>
      <c r="E78" s="66"/>
      <c r="F78" s="66"/>
      <c r="G78" s="454"/>
      <c r="H78" s="454"/>
    </row>
    <row r="79" spans="1:8" ht="15">
      <c r="A79" s="66"/>
      <c r="B79" s="66"/>
      <c r="C79" s="433"/>
      <c r="D79" s="433"/>
      <c r="E79" s="66"/>
      <c r="F79" s="66"/>
      <c r="G79" s="454"/>
      <c r="H79" s="454"/>
    </row>
    <row r="80" spans="1:8" ht="15">
      <c r="A80" s="66"/>
      <c r="B80" s="66"/>
      <c r="C80" s="433"/>
      <c r="D80" s="433"/>
      <c r="E80" s="66"/>
      <c r="F80" s="66"/>
      <c r="G80" s="454"/>
      <c r="H80" s="454"/>
    </row>
    <row r="81" spans="1:8" ht="15">
      <c r="A81" s="66"/>
      <c r="B81" s="66"/>
      <c r="C81" s="433"/>
      <c r="D81" s="433"/>
      <c r="E81" s="66"/>
      <c r="F81" s="66"/>
      <c r="G81" s="454"/>
      <c r="H81" s="454"/>
    </row>
    <row r="82" spans="1:8" ht="15">
      <c r="A82" s="66"/>
      <c r="B82" s="66"/>
      <c r="C82" s="433"/>
      <c r="D82" s="433"/>
      <c r="E82" s="66"/>
      <c r="F82" s="66"/>
      <c r="G82" s="454"/>
      <c r="H82" s="454"/>
    </row>
    <row r="83" spans="1:8" ht="15">
      <c r="A83" s="66"/>
      <c r="B83" s="66"/>
      <c r="C83" s="433"/>
      <c r="D83" s="433"/>
      <c r="E83" s="66"/>
      <c r="F83" s="66"/>
      <c r="G83" s="454"/>
      <c r="H83" s="454"/>
    </row>
    <row r="84" spans="1:8" ht="15">
      <c r="A84" s="66"/>
      <c r="B84" s="66"/>
      <c r="C84" s="433"/>
      <c r="D84" s="433"/>
      <c r="E84" s="66"/>
      <c r="F84" s="66"/>
      <c r="G84" s="454"/>
      <c r="H84" s="454"/>
    </row>
    <row r="85" spans="1:8" ht="15">
      <c r="A85" s="66"/>
      <c r="B85" s="66"/>
      <c r="C85" s="433"/>
      <c r="D85" s="433"/>
      <c r="E85" s="66"/>
      <c r="F85" s="66"/>
      <c r="G85" s="454"/>
      <c r="H85" s="454"/>
    </row>
    <row r="86" spans="1:8" ht="15">
      <c r="A86" s="66"/>
      <c r="B86" s="66"/>
      <c r="C86" s="433"/>
      <c r="D86" s="433"/>
      <c r="E86" s="66"/>
      <c r="F86" s="66"/>
      <c r="G86" s="454"/>
      <c r="H86" s="454"/>
    </row>
    <row r="87" spans="1:8" ht="15">
      <c r="A87" s="66"/>
      <c r="B87" s="66"/>
      <c r="C87" s="433"/>
      <c r="D87" s="433"/>
      <c r="E87" s="66"/>
      <c r="F87" s="66"/>
      <c r="G87" s="454"/>
      <c r="H87" s="454"/>
    </row>
    <row r="88" spans="1:8" ht="15">
      <c r="A88" s="66"/>
      <c r="B88" s="66"/>
      <c r="C88" s="433"/>
      <c r="D88" s="433"/>
      <c r="E88" s="66"/>
      <c r="F88" s="66"/>
      <c r="G88" s="454"/>
      <c r="H88" s="454"/>
    </row>
    <row r="89" spans="1:8" ht="15">
      <c r="A89" s="66"/>
      <c r="B89" s="66"/>
      <c r="C89" s="433"/>
      <c r="D89" s="433"/>
      <c r="E89" s="66"/>
      <c r="F89" s="66"/>
      <c r="G89" s="454"/>
      <c r="H89" s="454"/>
    </row>
    <row r="90" spans="1:8" ht="15">
      <c r="A90" s="66"/>
      <c r="B90" s="66"/>
      <c r="C90" s="433"/>
      <c r="D90" s="433"/>
      <c r="E90" s="66"/>
      <c r="F90" s="66"/>
      <c r="G90" s="454"/>
      <c r="H90" s="454"/>
    </row>
    <row r="91" spans="1:8" ht="15">
      <c r="A91" s="66"/>
      <c r="B91" s="66"/>
      <c r="C91" s="433"/>
      <c r="D91" s="433"/>
      <c r="E91" s="66"/>
      <c r="F91" s="66"/>
      <c r="G91" s="454"/>
      <c r="H91" s="454"/>
    </row>
    <row r="92" spans="1:8" ht="15">
      <c r="A92" s="66"/>
      <c r="B92" s="66"/>
      <c r="C92" s="433"/>
      <c r="D92" s="433"/>
      <c r="E92" s="66"/>
      <c r="F92" s="66"/>
      <c r="G92" s="454"/>
      <c r="H92" s="454"/>
    </row>
    <row r="93" spans="1:8" ht="15">
      <c r="A93" s="66"/>
      <c r="B93" s="66"/>
      <c r="C93" s="433"/>
      <c r="D93" s="433"/>
      <c r="E93" s="66"/>
      <c r="F93" s="66"/>
      <c r="G93" s="454"/>
      <c r="H93" s="454"/>
    </row>
    <row r="94" spans="1:8" ht="15">
      <c r="A94" s="66"/>
      <c r="B94" s="66"/>
      <c r="C94" s="433"/>
      <c r="D94" s="433"/>
      <c r="E94" s="66"/>
      <c r="F94" s="66"/>
      <c r="G94" s="454"/>
      <c r="H94" s="454"/>
    </row>
    <row r="95" spans="1:8" ht="15">
      <c r="A95" s="66"/>
      <c r="B95" s="66"/>
      <c r="C95" s="433"/>
      <c r="D95" s="433"/>
      <c r="E95" s="66"/>
      <c r="F95" s="66"/>
      <c r="G95" s="454"/>
      <c r="H95" s="454"/>
    </row>
    <row r="96" spans="1:8" ht="15">
      <c r="A96" s="66"/>
      <c r="B96" s="66"/>
      <c r="C96" s="433"/>
      <c r="D96" s="433"/>
      <c r="E96" s="66"/>
      <c r="F96" s="66"/>
      <c r="G96" s="454"/>
      <c r="H96" s="454"/>
    </row>
    <row r="97" spans="1:8" ht="15">
      <c r="A97" s="66"/>
      <c r="B97" s="66"/>
      <c r="C97" s="433"/>
      <c r="D97" s="433"/>
      <c r="E97" s="66"/>
      <c r="F97" s="66"/>
      <c r="G97" s="454"/>
      <c r="H97" s="454"/>
    </row>
    <row r="98" spans="1:8" ht="15">
      <c r="A98" s="66"/>
      <c r="B98" s="66"/>
      <c r="C98" s="433"/>
      <c r="D98" s="433"/>
      <c r="E98" s="66"/>
      <c r="F98" s="66"/>
      <c r="G98" s="454"/>
      <c r="H98" s="454"/>
    </row>
    <row r="99" spans="1:8" ht="15">
      <c r="A99" s="66"/>
      <c r="B99" s="66"/>
      <c r="C99" s="433"/>
      <c r="D99" s="433"/>
      <c r="E99" s="66"/>
      <c r="F99" s="66"/>
      <c r="G99" s="454"/>
      <c r="H99" s="454"/>
    </row>
    <row r="100" spans="1:8" ht="15">
      <c r="A100" s="66"/>
      <c r="B100" s="66"/>
      <c r="C100" s="433"/>
      <c r="D100" s="433"/>
      <c r="E100" s="66"/>
      <c r="F100" s="66"/>
      <c r="G100" s="454"/>
      <c r="H100" s="454"/>
    </row>
    <row r="101" spans="1:8" ht="15">
      <c r="A101" s="66"/>
      <c r="B101" s="66"/>
      <c r="C101" s="433"/>
      <c r="D101" s="433"/>
      <c r="E101" s="66"/>
      <c r="F101" s="66"/>
      <c r="G101" s="454"/>
      <c r="H101" s="454"/>
    </row>
    <row r="102" spans="1:8" ht="15">
      <c r="A102" s="66"/>
      <c r="B102" s="66"/>
      <c r="C102" s="433"/>
      <c r="D102" s="433"/>
      <c r="E102" s="66"/>
      <c r="F102" s="66"/>
      <c r="G102" s="454"/>
      <c r="H102" s="454"/>
    </row>
    <row r="103" spans="1:8" ht="15">
      <c r="A103" s="66"/>
      <c r="B103" s="66"/>
      <c r="C103" s="433"/>
      <c r="D103" s="433"/>
      <c r="E103" s="66"/>
      <c r="F103" s="66"/>
      <c r="G103" s="454"/>
      <c r="H103" s="454"/>
    </row>
    <row r="104" spans="1:8" ht="15">
      <c r="A104" s="66"/>
      <c r="B104" s="66"/>
      <c r="C104" s="433"/>
      <c r="D104" s="433"/>
      <c r="E104" s="66"/>
      <c r="F104" s="66"/>
      <c r="G104" s="454"/>
      <c r="H104" s="454"/>
    </row>
    <row r="105" spans="1:8" ht="15">
      <c r="A105" s="66"/>
      <c r="B105" s="66"/>
      <c r="C105" s="433"/>
      <c r="D105" s="433"/>
      <c r="E105" s="66"/>
      <c r="F105" s="66"/>
      <c r="G105" s="454"/>
      <c r="H105" s="454"/>
    </row>
    <row r="106" spans="1:8" ht="15">
      <c r="A106" s="66"/>
      <c r="B106" s="66"/>
      <c r="C106" s="433"/>
      <c r="D106" s="433"/>
      <c r="E106" s="66"/>
      <c r="F106" s="66"/>
      <c r="G106" s="454"/>
      <c r="H106" s="454"/>
    </row>
    <row r="107" spans="1:8" ht="15">
      <c r="A107" s="66"/>
      <c r="B107" s="66"/>
      <c r="C107" s="433"/>
      <c r="D107" s="433"/>
      <c r="E107" s="66"/>
      <c r="F107" s="66"/>
      <c r="G107" s="454"/>
      <c r="H107" s="454"/>
    </row>
    <row r="108" spans="1:8" ht="15">
      <c r="A108" s="66"/>
      <c r="B108" s="66"/>
      <c r="C108" s="433"/>
      <c r="D108" s="433"/>
      <c r="E108" s="66"/>
      <c r="F108" s="66"/>
      <c r="G108" s="454"/>
      <c r="H108" s="454"/>
    </row>
    <row r="109" spans="1:8" ht="15">
      <c r="A109" s="66"/>
      <c r="B109" s="66"/>
      <c r="C109" s="433"/>
      <c r="D109" s="433"/>
      <c r="E109" s="66"/>
      <c r="F109" s="66"/>
      <c r="G109" s="454"/>
      <c r="H109" s="454"/>
    </row>
    <row r="110" spans="1:8" ht="15">
      <c r="A110" s="66"/>
      <c r="B110" s="66"/>
      <c r="C110" s="433"/>
      <c r="D110" s="433"/>
      <c r="E110" s="66"/>
      <c r="F110" s="66"/>
      <c r="G110" s="454"/>
      <c r="H110" s="454"/>
    </row>
    <row r="111" spans="1:8" ht="15">
      <c r="A111" s="66"/>
      <c r="B111" s="66"/>
      <c r="C111" s="433"/>
      <c r="D111" s="433"/>
      <c r="E111" s="66"/>
      <c r="F111" s="66"/>
      <c r="G111" s="454"/>
      <c r="H111" s="454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E50:I50"/>
    <mergeCell ref="E53:I5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 G31:G32 G9:G12 G19:G23 G15: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H9:H12 H40 H31:H32 H19:H23 H15:H16 C31:D32 C22:D25 C17:D18 C9:D14 C40:D40 C38:D38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5">
      <selection activeCell="C21" sqref="C21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70" customWidth="1"/>
    <col min="4" max="4" width="15.875" style="470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55"/>
      <c r="D1" s="455"/>
    </row>
    <row r="2" spans="1:6" ht="30.75" customHeight="1">
      <c r="A2" s="580" t="s">
        <v>388</v>
      </c>
      <c r="B2" s="580"/>
      <c r="C2" s="580"/>
      <c r="D2" s="580"/>
      <c r="E2" s="394"/>
      <c r="F2" s="394"/>
    </row>
    <row r="3" spans="1:6" ht="15" customHeight="1">
      <c r="A3" s="69"/>
      <c r="B3" s="69"/>
      <c r="C3" s="456"/>
      <c r="D3" s="456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7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 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01.01.2013 – 30.06.2013</v>
      </c>
      <c r="C6" s="458"/>
      <c r="D6" s="459" t="s">
        <v>277</v>
      </c>
      <c r="F6" s="76"/>
    </row>
    <row r="7" spans="1:6" ht="12" customHeight="1">
      <c r="A7" s="74"/>
      <c r="B7" s="75"/>
      <c r="C7" s="458"/>
      <c r="D7" s="459"/>
      <c r="F7" s="76"/>
    </row>
    <row r="8" spans="1:6" ht="45" customHeight="1">
      <c r="A8" s="77" t="s">
        <v>390</v>
      </c>
      <c r="B8" s="77" t="s">
        <v>10</v>
      </c>
      <c r="C8" s="460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61">
        <v>1</v>
      </c>
      <c r="D9" s="462">
        <v>1</v>
      </c>
      <c r="E9" s="78"/>
      <c r="F9" s="78"/>
    </row>
    <row r="10" spans="1:6" ht="15">
      <c r="A10" s="79" t="s">
        <v>391</v>
      </c>
      <c r="B10" s="80"/>
      <c r="C10" s="463"/>
      <c r="D10" s="464"/>
      <c r="E10" s="81"/>
      <c r="F10" s="81"/>
    </row>
    <row r="11" spans="1:6" ht="15">
      <c r="A11" s="82" t="s">
        <v>392</v>
      </c>
      <c r="B11" s="83" t="s">
        <v>393</v>
      </c>
      <c r="C11" s="465">
        <v>0</v>
      </c>
      <c r="D11" s="465">
        <v>0</v>
      </c>
      <c r="E11" s="81"/>
      <c r="F11" s="81"/>
    </row>
    <row r="12" spans="1:13" ht="15">
      <c r="A12" s="82" t="s">
        <v>394</v>
      </c>
      <c r="B12" s="83" t="s">
        <v>395</v>
      </c>
      <c r="C12" s="465">
        <v>-2</v>
      </c>
      <c r="D12" s="465">
        <v>-5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65"/>
      <c r="D13" s="465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65">
        <v>-7</v>
      </c>
      <c r="D14" s="465">
        <v>-15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65"/>
      <c r="D15" s="465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65"/>
      <c r="D16" s="465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65"/>
      <c r="D17" s="465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65"/>
      <c r="D18" s="465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65"/>
      <c r="D19" s="465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65">
        <v>-5</v>
      </c>
      <c r="D20" s="465">
        <v>-3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64">
        <f>SUM(C11:C20)</f>
        <v>-14</v>
      </c>
      <c r="D21" s="464">
        <f>SUM(D11:D20)</f>
        <v>-23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66"/>
      <c r="D22" s="466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65"/>
      <c r="D23" s="465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65"/>
      <c r="D24" s="465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65"/>
      <c r="D25" s="465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65"/>
      <c r="D26" s="465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65"/>
      <c r="D27" s="465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65"/>
      <c r="D28" s="465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65"/>
      <c r="D29" s="465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65"/>
      <c r="D30" s="465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65"/>
      <c r="D31" s="465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65"/>
      <c r="D32" s="465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63">
        <f>SUM(C23:C32)</f>
        <v>0</v>
      </c>
      <c r="D33" s="463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66"/>
      <c r="D34" s="466"/>
      <c r="E34" s="81"/>
      <c r="F34" s="81"/>
    </row>
    <row r="35" spans="1:6" ht="15">
      <c r="A35" s="82" t="s">
        <v>437</v>
      </c>
      <c r="B35" s="83" t="s">
        <v>438</v>
      </c>
      <c r="C35" s="465"/>
      <c r="D35" s="465"/>
      <c r="E35" s="81"/>
      <c r="F35" s="81"/>
    </row>
    <row r="36" spans="1:6" ht="15">
      <c r="A36" s="86" t="s">
        <v>439</v>
      </c>
      <c r="B36" s="83" t="s">
        <v>440</v>
      </c>
      <c r="C36" s="465"/>
      <c r="D36" s="465"/>
      <c r="E36" s="81"/>
      <c r="F36" s="81"/>
    </row>
    <row r="37" spans="1:6" ht="15">
      <c r="A37" s="82" t="s">
        <v>441</v>
      </c>
      <c r="B37" s="83" t="s">
        <v>442</v>
      </c>
      <c r="C37" s="465"/>
      <c r="D37" s="465"/>
      <c r="E37" s="81"/>
      <c r="F37" s="81"/>
    </row>
    <row r="38" spans="1:6" ht="15">
      <c r="A38" s="82" t="s">
        <v>443</v>
      </c>
      <c r="B38" s="83" t="s">
        <v>444</v>
      </c>
      <c r="C38" s="465"/>
      <c r="D38" s="465"/>
      <c r="E38" s="81"/>
      <c r="F38" s="81"/>
    </row>
    <row r="39" spans="1:6" ht="15">
      <c r="A39" s="82" t="s">
        <v>445</v>
      </c>
      <c r="B39" s="83" t="s">
        <v>446</v>
      </c>
      <c r="C39" s="465"/>
      <c r="D39" s="465"/>
      <c r="E39" s="81"/>
      <c r="F39" s="81"/>
    </row>
    <row r="40" spans="1:6" ht="15">
      <c r="A40" s="82" t="s">
        <v>447</v>
      </c>
      <c r="B40" s="83" t="s">
        <v>448</v>
      </c>
      <c r="C40" s="465"/>
      <c r="D40" s="465"/>
      <c r="E40" s="81"/>
      <c r="F40" s="81"/>
    </row>
    <row r="41" spans="1:6" ht="15">
      <c r="A41" s="82" t="s">
        <v>449</v>
      </c>
      <c r="B41" s="83" t="s">
        <v>450</v>
      </c>
      <c r="C41" s="465"/>
      <c r="D41" s="465"/>
      <c r="E41" s="81"/>
      <c r="F41" s="81"/>
    </row>
    <row r="42" spans="1:8" ht="15">
      <c r="A42" s="82" t="s">
        <v>451</v>
      </c>
      <c r="B42" s="83" t="s">
        <v>452</v>
      </c>
      <c r="C42" s="465"/>
      <c r="D42" s="465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63"/>
      <c r="D43" s="463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64">
        <f>C43+C33+C21</f>
        <v>-14</v>
      </c>
      <c r="D44" s="464">
        <f>D43+D33+D21</f>
        <v>-23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63">
        <v>188</v>
      </c>
      <c r="D45" s="463">
        <v>223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64">
        <f>C45+C44</f>
        <v>174</v>
      </c>
      <c r="D46" s="464">
        <f>D45+D44</f>
        <v>200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7">
        <f>C46</f>
        <v>174</v>
      </c>
      <c r="D47" s="467">
        <f>D46</f>
        <v>200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7">
        <v>0</v>
      </c>
      <c r="D48" s="467">
        <v>0</v>
      </c>
      <c r="G48" s="85"/>
      <c r="H48" s="85"/>
    </row>
    <row r="49" spans="1:8" ht="15">
      <c r="A49" s="81"/>
      <c r="B49" s="92"/>
      <c r="C49" s="468"/>
      <c r="D49" s="468"/>
      <c r="G49" s="85"/>
      <c r="H49" s="85"/>
    </row>
    <row r="50" spans="1:8" ht="15">
      <c r="A50" s="16" t="str">
        <f>'справка №1-БАЛАНС'!A100</f>
        <v>Дата на съставяне: 16.07.2013</v>
      </c>
      <c r="B50" s="93"/>
      <c r="C50" s="455"/>
      <c r="D50" s="469"/>
      <c r="E50" s="94"/>
      <c r="G50" s="85"/>
      <c r="H50" s="85"/>
    </row>
    <row r="51" spans="1:8" ht="15">
      <c r="A51" s="68" t="s">
        <v>859</v>
      </c>
      <c r="B51" s="93" t="s">
        <v>862</v>
      </c>
      <c r="C51" s="455"/>
      <c r="D51" s="455"/>
      <c r="G51" s="85"/>
      <c r="H51" s="85"/>
    </row>
    <row r="52" spans="1:8" ht="15">
      <c r="A52" s="68"/>
      <c r="B52" s="93"/>
      <c r="C52" s="455"/>
      <c r="D52" s="455"/>
      <c r="G52" s="85"/>
      <c r="H52" s="85"/>
    </row>
    <row r="53" spans="1:8" ht="15">
      <c r="A53" s="68"/>
      <c r="B53" s="93" t="s">
        <v>866</v>
      </c>
      <c r="C53" s="455"/>
      <c r="D53" s="455"/>
      <c r="G53" s="85"/>
      <c r="H53" s="85"/>
    </row>
    <row r="54" spans="1:8" ht="15">
      <c r="A54" s="68"/>
      <c r="B54" s="68"/>
      <c r="C54" s="455"/>
      <c r="D54" s="455"/>
      <c r="G54" s="85"/>
      <c r="H54" s="85"/>
    </row>
    <row r="55" spans="1:8" ht="15">
      <c r="A55" s="68"/>
      <c r="B55" s="93"/>
      <c r="C55" s="455"/>
      <c r="D55" s="455"/>
      <c r="G55" s="85"/>
      <c r="H55" s="85"/>
    </row>
    <row r="56" spans="1:8" ht="15">
      <c r="A56" s="68"/>
      <c r="B56" s="68"/>
      <c r="C56" s="455"/>
      <c r="D56" s="455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15" sqref="J15"/>
    </sheetView>
  </sheetViews>
  <sheetFormatPr defaultColWidth="9.00390625" defaultRowHeight="12.75"/>
  <cols>
    <col min="1" max="1" width="48.50390625" style="95" customWidth="1"/>
    <col min="2" max="2" width="8.375" style="577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96" t="s">
        <v>465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96"/>
    </row>
    <row r="2" spans="1:14" s="97" customFormat="1" ht="15" customHeight="1">
      <c r="A2" s="22" t="s">
        <v>1</v>
      </c>
      <c r="B2" s="597" t="str">
        <f>'справка №1-БАЛАНС'!E3</f>
        <v>БИ ДЖИ АЙ ГРУП АД</v>
      </c>
      <c r="C2" s="597"/>
      <c r="D2" s="597"/>
      <c r="E2" s="597"/>
      <c r="F2" s="597"/>
      <c r="G2" s="597"/>
      <c r="H2" s="597"/>
      <c r="I2" s="597"/>
      <c r="J2" s="98"/>
      <c r="K2" s="598" t="s">
        <v>3</v>
      </c>
      <c r="L2" s="598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597" t="str">
        <f>'справка №1-БАЛАНС'!E4</f>
        <v> </v>
      </c>
      <c r="C3" s="597"/>
      <c r="D3" s="597"/>
      <c r="E3" s="597"/>
      <c r="F3" s="597"/>
      <c r="G3" s="597"/>
      <c r="H3" s="597"/>
      <c r="I3" s="597"/>
      <c r="J3" s="101"/>
      <c r="K3" s="599" t="s">
        <v>6</v>
      </c>
      <c r="L3" s="599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582" t="str">
        <f>'справка №1-БАЛАНС'!E5</f>
        <v>01.01.2013 – 30.06.2013</v>
      </c>
      <c r="C4" s="582"/>
      <c r="D4" s="582"/>
      <c r="E4" s="582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68"/>
      <c r="C5" s="108"/>
      <c r="D5" s="592" t="s">
        <v>467</v>
      </c>
      <c r="E5" s="592"/>
      <c r="F5" s="592"/>
      <c r="G5" s="592"/>
      <c r="H5" s="592"/>
      <c r="I5" s="593" t="s">
        <v>468</v>
      </c>
      <c r="J5" s="593"/>
      <c r="K5" s="109"/>
      <c r="L5" s="108"/>
      <c r="M5" s="110"/>
      <c r="N5" s="111"/>
    </row>
    <row r="6" spans="1:14" s="112" customFormat="1" ht="60" customHeight="1">
      <c r="A6" s="113" t="s">
        <v>469</v>
      </c>
      <c r="B6" s="569" t="s">
        <v>470</v>
      </c>
      <c r="C6" s="114" t="s">
        <v>471</v>
      </c>
      <c r="D6" s="115" t="s">
        <v>472</v>
      </c>
      <c r="E6" s="108" t="s">
        <v>473</v>
      </c>
      <c r="F6" s="594" t="s">
        <v>474</v>
      </c>
      <c r="G6" s="594"/>
      <c r="H6" s="594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70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71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7" customFormat="1" ht="12" customHeight="1">
      <c r="A9" s="560" t="s">
        <v>483</v>
      </c>
      <c r="B9" s="561"/>
      <c r="C9" s="562" t="s">
        <v>49</v>
      </c>
      <c r="D9" s="562" t="s">
        <v>49</v>
      </c>
      <c r="E9" s="563" t="s">
        <v>60</v>
      </c>
      <c r="F9" s="563" t="s">
        <v>67</v>
      </c>
      <c r="G9" s="563" t="s">
        <v>71</v>
      </c>
      <c r="H9" s="563" t="s">
        <v>75</v>
      </c>
      <c r="I9" s="563" t="s">
        <v>88</v>
      </c>
      <c r="J9" s="563" t="s">
        <v>91</v>
      </c>
      <c r="K9" s="564" t="s">
        <v>484</v>
      </c>
      <c r="L9" s="563" t="s">
        <v>114</v>
      </c>
      <c r="M9" s="565" t="s">
        <v>122</v>
      </c>
      <c r="N9" s="566"/>
    </row>
    <row r="10" spans="1:23" ht="15.75" customHeight="1">
      <c r="A10" s="125" t="s">
        <v>485</v>
      </c>
      <c r="B10" s="561" t="s">
        <v>486</v>
      </c>
      <c r="C10" s="126">
        <f>'справка №1-БАЛАНС'!H17</f>
        <v>200</v>
      </c>
      <c r="D10" s="126"/>
      <c r="E10" s="126">
        <f>'справка №1-БАЛАНС'!H20</f>
        <v>0</v>
      </c>
      <c r="F10" s="126">
        <v>42</v>
      </c>
      <c r="G10" s="126">
        <f>'справка №1-БАЛАНС'!H23</f>
        <v>0</v>
      </c>
      <c r="H10" s="412"/>
      <c r="I10" s="126"/>
      <c r="J10" s="126">
        <v>-59</v>
      </c>
      <c r="K10" s="412"/>
      <c r="L10" s="411">
        <f>SUM(C10:K10)</f>
        <v>183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61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/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63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63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61" t="s">
        <v>494</v>
      </c>
      <c r="C14" s="134">
        <f>C10+C11</f>
        <v>200</v>
      </c>
      <c r="D14" s="134">
        <f aca="true" t="shared" si="2" ref="D14:M14">D10+D11</f>
        <v>0</v>
      </c>
      <c r="E14" s="134">
        <f t="shared" si="2"/>
        <v>0</v>
      </c>
      <c r="F14" s="134">
        <v>42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-59</v>
      </c>
      <c r="K14" s="134">
        <f t="shared" si="2"/>
        <v>0</v>
      </c>
      <c r="L14" s="134">
        <f t="shared" si="2"/>
        <v>183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72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f>+'справка №1-БАЛАНС'!G32</f>
        <v>-19</v>
      </c>
      <c r="K15" s="127"/>
      <c r="L15" s="411">
        <f t="shared" si="1"/>
        <v>-19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63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73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73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63" t="s">
        <v>504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63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63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63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63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63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63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63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63" t="s">
        <v>518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0</v>
      </c>
      <c r="M27" s="127"/>
      <c r="N27" s="133"/>
    </row>
    <row r="28" spans="1:23" ht="14.25" customHeight="1">
      <c r="A28" s="125" t="s">
        <v>519</v>
      </c>
      <c r="B28" s="561" t="s">
        <v>520</v>
      </c>
      <c r="C28" s="130">
        <f>C16+C19+C20+C23+C27+C26+C14+C15</f>
        <v>200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42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-78</v>
      </c>
      <c r="K28" s="130">
        <f t="shared" si="6"/>
        <v>0</v>
      </c>
      <c r="L28" s="128">
        <f t="shared" si="1"/>
        <v>164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63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63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61" t="s">
        <v>526</v>
      </c>
      <c r="C31" s="130">
        <f aca="true" t="shared" si="7" ref="C31:K31">C28+C29+C30</f>
        <v>200</v>
      </c>
      <c r="D31" s="130">
        <f t="shared" si="7"/>
        <v>0</v>
      </c>
      <c r="E31" s="130">
        <f t="shared" si="7"/>
        <v>0</v>
      </c>
      <c r="F31" s="130">
        <f t="shared" si="7"/>
        <v>42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-78</v>
      </c>
      <c r="K31" s="130">
        <f t="shared" si="7"/>
        <v>0</v>
      </c>
      <c r="L31" s="128">
        <f t="shared" si="1"/>
        <v>164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74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95" t="s">
        <v>527</v>
      </c>
      <c r="B33" s="595"/>
      <c r="C33" s="595"/>
      <c r="D33" s="595"/>
      <c r="E33" s="595"/>
      <c r="F33" s="595"/>
      <c r="G33" s="595"/>
      <c r="H33" s="595"/>
      <c r="I33" s="595"/>
      <c r="J33" s="595"/>
      <c r="K33" s="141"/>
      <c r="L33" s="142"/>
      <c r="M33" s="142"/>
      <c r="N33" s="133"/>
    </row>
    <row r="34" spans="1:14" ht="14.25" customHeight="1">
      <c r="A34" s="140"/>
      <c r="B34" s="574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74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съставяне: 16.07.2013</v>
      </c>
      <c r="B36" s="575"/>
      <c r="C36" s="143"/>
      <c r="D36" s="581" t="s">
        <v>386</v>
      </c>
      <c r="E36" s="581"/>
      <c r="F36" s="581" t="s">
        <v>860</v>
      </c>
      <c r="G36" s="581"/>
      <c r="H36" s="581"/>
      <c r="I36" s="581"/>
      <c r="J36" s="143" t="s">
        <v>528</v>
      </c>
      <c r="K36" s="143"/>
      <c r="L36" s="581" t="s">
        <v>861</v>
      </c>
      <c r="M36" s="581"/>
      <c r="N36" s="133"/>
    </row>
    <row r="37" spans="1:13" ht="12">
      <c r="A37" s="144"/>
      <c r="B37" s="576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7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76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76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A1:M1"/>
    <mergeCell ref="B2:I2"/>
    <mergeCell ref="K2:L2"/>
    <mergeCell ref="B3:I3"/>
    <mergeCell ref="K3:L3"/>
    <mergeCell ref="D36:E36"/>
    <mergeCell ref="F36:I36"/>
    <mergeCell ref="L36:M36"/>
    <mergeCell ref="B4:E4"/>
    <mergeCell ref="D5:H5"/>
    <mergeCell ref="I5:J5"/>
    <mergeCell ref="F6:H6"/>
    <mergeCell ref="A33:J3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606" t="s">
        <v>529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147"/>
      <c r="N1" s="147"/>
      <c r="O1" s="147"/>
      <c r="P1" s="147"/>
      <c r="Q1" s="147"/>
      <c r="R1" s="147"/>
    </row>
    <row r="2" spans="1:18" ht="16.5" customHeight="1">
      <c r="A2" s="607" t="s">
        <v>389</v>
      </c>
      <c r="B2" s="607"/>
      <c r="C2" s="608" t="str">
        <f>'справка №1-БАЛАНС'!E3</f>
        <v>БИ ДЖИ АЙ ГРУП АД</v>
      </c>
      <c r="D2" s="608"/>
      <c r="E2" s="608"/>
      <c r="F2" s="608"/>
      <c r="G2" s="608"/>
      <c r="H2" s="608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07" t="s">
        <v>7</v>
      </c>
      <c r="B3" s="607"/>
      <c r="C3" s="609" t="str">
        <f>'справка №1-БАЛАНС'!E5</f>
        <v>01.01.2013 – 30.06.2013</v>
      </c>
      <c r="D3" s="609"/>
      <c r="E3" s="609"/>
      <c r="F3" s="151"/>
      <c r="G3" s="151"/>
      <c r="H3" s="151"/>
      <c r="I3" s="151"/>
      <c r="J3" s="151"/>
      <c r="K3" s="151"/>
      <c r="L3" s="151"/>
      <c r="M3" s="605" t="s">
        <v>6</v>
      </c>
      <c r="N3" s="605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602" t="s">
        <v>469</v>
      </c>
      <c r="B5" s="602"/>
      <c r="C5" s="604" t="s">
        <v>10</v>
      </c>
      <c r="D5" s="602" t="s">
        <v>532</v>
      </c>
      <c r="E5" s="602"/>
      <c r="F5" s="602"/>
      <c r="G5" s="602"/>
      <c r="H5" s="602" t="s">
        <v>533</v>
      </c>
      <c r="I5" s="602"/>
      <c r="J5" s="602" t="s">
        <v>534</v>
      </c>
      <c r="K5" s="602" t="s">
        <v>535</v>
      </c>
      <c r="L5" s="602"/>
      <c r="M5" s="602"/>
      <c r="N5" s="602"/>
      <c r="O5" s="602" t="s">
        <v>533</v>
      </c>
      <c r="P5" s="602"/>
      <c r="Q5" s="602" t="s">
        <v>536</v>
      </c>
      <c r="R5" s="602" t="s">
        <v>537</v>
      </c>
    </row>
    <row r="6" spans="1:18" s="158" customFormat="1" ht="60">
      <c r="A6" s="602"/>
      <c r="B6" s="602"/>
      <c r="C6" s="604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602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602"/>
      <c r="R6" s="602"/>
    </row>
    <row r="7" spans="1:18" s="158" customFormat="1" ht="12">
      <c r="A7" s="603" t="s">
        <v>547</v>
      </c>
      <c r="B7" s="603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съставяне: 16.07.2013</v>
      </c>
      <c r="C44" s="217"/>
      <c r="D44" s="218"/>
      <c r="E44" s="218"/>
      <c r="F44" s="218"/>
      <c r="G44" s="212"/>
      <c r="H44" s="600" t="s">
        <v>863</v>
      </c>
      <c r="I44" s="600"/>
      <c r="J44" s="600"/>
      <c r="K44" s="218"/>
      <c r="L44" s="218"/>
      <c r="M44" s="218"/>
      <c r="N44" s="218"/>
      <c r="O44" s="601" t="s">
        <v>864</v>
      </c>
      <c r="P44" s="601"/>
      <c r="Q44" s="601"/>
      <c r="R44" s="601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M3:N3"/>
    <mergeCell ref="B1:L1"/>
    <mergeCell ref="A2:B2"/>
    <mergeCell ref="C2:H2"/>
    <mergeCell ref="A3:B3"/>
    <mergeCell ref="C3:E3"/>
    <mergeCell ref="A7:B7"/>
    <mergeCell ref="A5:B6"/>
    <mergeCell ref="C5:C6"/>
    <mergeCell ref="D5:G5"/>
    <mergeCell ref="H44:J44"/>
    <mergeCell ref="O44:R44"/>
    <mergeCell ref="O5:P5"/>
    <mergeCell ref="Q5:Q6"/>
    <mergeCell ref="R5:R6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E95" sqref="E95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13" t="s">
        <v>619</v>
      </c>
      <c r="B1" s="613"/>
      <c r="C1" s="613"/>
      <c r="D1" s="613"/>
      <c r="E1" s="613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14" t="str">
        <f>'справка №1-БАЛАНС'!E3</f>
        <v>БИ ДЖИ АЙ ГРУП АД</v>
      </c>
      <c r="C3" s="614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15" t="str">
        <f>'справка №1-БАЛАНС'!E5</f>
        <v>01.01.2013 – 30.06.2013</v>
      </c>
      <c r="C4" s="615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11" t="s">
        <v>623</v>
      </c>
      <c r="E6" s="611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/>
      <c r="D30" s="248"/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0</v>
      </c>
      <c r="D38" s="259">
        <f>SUM(D39:D42)</f>
        <v>0</v>
      </c>
      <c r="E38" s="260">
        <f>SUM(E39:E42)</f>
        <v>0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/>
      <c r="D42" s="248"/>
      <c r="E42" s="249">
        <f t="shared" si="0"/>
        <v>0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0</v>
      </c>
      <c r="D43" s="252">
        <f>D24+D28+D29+D31+D30+D32+D33+D38</f>
        <v>0</v>
      </c>
      <c r="E43" s="257">
        <f>E24+E28+E29+E31+E30+E32+E33+E38</f>
        <v>0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71">
        <f>C43+C21+C19+C9</f>
        <v>0</v>
      </c>
      <c r="D44" s="471">
        <f>D43+D21+D19+D9</f>
        <v>0</v>
      </c>
      <c r="E44" s="257">
        <f>E43+E21+E19+E9</f>
        <v>0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11" t="s">
        <v>694</v>
      </c>
      <c r="E48" s="611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2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10</v>
      </c>
      <c r="D85" s="252">
        <f>SUM(D86:D90)+D94</f>
        <v>1</v>
      </c>
      <c r="E85" s="252">
        <f>SUM(E86:E90)+E94</f>
        <v>9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f>D87+E87</f>
        <v>4</v>
      </c>
      <c r="D87" s="248">
        <v>0</v>
      </c>
      <c r="E87" s="255">
        <v>4</v>
      </c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f t="shared" si="1"/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1</v>
      </c>
      <c r="D89" s="248">
        <f>'справка №1-БАЛАНС'!G66</f>
        <v>1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2</v>
      </c>
      <c r="D90" s="261">
        <f>SUM(D91:D93)</f>
        <v>0</v>
      </c>
      <c r="E90" s="261">
        <f>SUM(E91:E93)</f>
        <v>2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2</v>
      </c>
      <c r="D93" s="248"/>
      <c r="E93" s="255">
        <v>2</v>
      </c>
      <c r="F93" s="248"/>
    </row>
    <row r="94" spans="1:6" ht="24">
      <c r="A94" s="253" t="s">
        <v>768</v>
      </c>
      <c r="B94" s="254" t="s">
        <v>769</v>
      </c>
      <c r="C94" s="248">
        <v>3</v>
      </c>
      <c r="D94" s="248"/>
      <c r="E94" s="255">
        <v>3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10</v>
      </c>
      <c r="D96" s="252">
        <f>D85+D80+D75+D71+D95</f>
        <v>1</v>
      </c>
      <c r="E96" s="252">
        <f>E85+E80+E75+E71+E95</f>
        <v>9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10</v>
      </c>
      <c r="D97" s="252">
        <f>D96+D68+D66</f>
        <v>1</v>
      </c>
      <c r="E97" s="252">
        <f>E96+E68+E66</f>
        <v>9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12" t="s">
        <v>790</v>
      </c>
      <c r="B107" s="612"/>
      <c r="C107" s="612"/>
      <c r="D107" s="612"/>
      <c r="E107" s="612"/>
      <c r="F107" s="612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10" t="str">
        <f>'справка №1-БАЛАНС'!A100</f>
        <v>Дата на съставяне: 16.07.2013</v>
      </c>
      <c r="B109" s="610"/>
      <c r="C109" s="610" t="s">
        <v>865</v>
      </c>
      <c r="D109" s="610"/>
      <c r="E109" s="610"/>
      <c r="F109" s="610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10" t="s">
        <v>866</v>
      </c>
      <c r="D111" s="610"/>
      <c r="E111" s="610"/>
      <c r="F111" s="610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H32" sqref="H32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22" t="s">
        <v>792</v>
      </c>
      <c r="D3" s="622"/>
      <c r="E3" s="622"/>
      <c r="F3" s="622"/>
      <c r="G3" s="622"/>
      <c r="H3" s="291"/>
      <c r="I3" s="291"/>
    </row>
    <row r="4" spans="1:9" ht="15" customHeight="1">
      <c r="A4" s="295" t="s">
        <v>389</v>
      </c>
      <c r="B4" s="623" t="str">
        <f>'справка №1-БАЛАНС'!E3</f>
        <v>БИ ДЖИ АЙ ГРУП АД</v>
      </c>
      <c r="C4" s="623"/>
      <c r="D4" s="623"/>
      <c r="E4" s="623"/>
      <c r="F4" s="623"/>
      <c r="G4" s="624" t="s">
        <v>3</v>
      </c>
      <c r="H4" s="624"/>
      <c r="I4" s="296">
        <f>'справка №1-БАЛАНС'!H3</f>
        <v>175245089</v>
      </c>
    </row>
    <row r="5" spans="1:9" ht="15" customHeight="1">
      <c r="A5" s="154" t="s">
        <v>7</v>
      </c>
      <c r="B5" s="609" t="str">
        <f>'справка №1-БАЛАНС'!E5</f>
        <v>01.01.2013 – 30.06.2013</v>
      </c>
      <c r="C5" s="609"/>
      <c r="D5" s="609"/>
      <c r="E5" s="609"/>
      <c r="F5" s="609"/>
      <c r="G5" s="625" t="s">
        <v>6</v>
      </c>
      <c r="H5" s="625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17" t="s">
        <v>794</v>
      </c>
      <c r="D7" s="617"/>
      <c r="E7" s="617"/>
      <c r="F7" s="617" t="s">
        <v>795</v>
      </c>
      <c r="G7" s="617"/>
      <c r="H7" s="617"/>
      <c r="I7" s="617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18" t="s">
        <v>800</v>
      </c>
      <c r="H8" s="618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/>
      <c r="D19" s="317"/>
      <c r="E19" s="317"/>
      <c r="F19" s="317"/>
      <c r="G19" s="317"/>
      <c r="H19" s="317"/>
      <c r="I19" s="318">
        <f t="shared" si="0"/>
        <v>0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/>
      <c r="D21" s="317"/>
      <c r="E21" s="317"/>
      <c r="F21" s="317"/>
      <c r="G21" s="317"/>
      <c r="H21" s="317"/>
      <c r="I21" s="318">
        <f t="shared" si="0"/>
        <v>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/>
      <c r="D25" s="317"/>
      <c r="E25" s="317"/>
      <c r="F25" s="317"/>
      <c r="G25" s="317"/>
      <c r="H25" s="317"/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0</v>
      </c>
      <c r="D26" s="308">
        <f t="shared" si="2"/>
        <v>0</v>
      </c>
      <c r="E26" s="308">
        <f t="shared" si="2"/>
        <v>0</v>
      </c>
      <c r="F26" s="308">
        <f t="shared" si="2"/>
        <v>0</v>
      </c>
      <c r="G26" s="308">
        <f t="shared" si="2"/>
        <v>0</v>
      </c>
      <c r="H26" s="308">
        <f t="shared" si="2"/>
        <v>0</v>
      </c>
      <c r="I26" s="318">
        <f t="shared" si="0"/>
        <v>0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19" t="s">
        <v>828</v>
      </c>
      <c r="B28" s="619"/>
      <c r="C28" s="619"/>
      <c r="D28" s="619"/>
      <c r="E28" s="619"/>
      <c r="F28" s="619"/>
      <c r="G28" s="619"/>
      <c r="H28" s="619"/>
      <c r="I28" s="619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съставяне: 16.07.2013</v>
      </c>
      <c r="B30" s="620"/>
      <c r="C30" s="620"/>
      <c r="D30" s="332" t="s">
        <v>829</v>
      </c>
      <c r="E30" s="621" t="s">
        <v>860</v>
      </c>
      <c r="F30" s="621"/>
      <c r="G30" s="621"/>
      <c r="H30" s="333" t="s">
        <v>387</v>
      </c>
      <c r="I30" s="616"/>
      <c r="J30" s="616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16" t="s">
        <v>867</v>
      </c>
      <c r="I31" s="616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C3:G3"/>
    <mergeCell ref="B4:F4"/>
    <mergeCell ref="G4:H4"/>
    <mergeCell ref="B5:F5"/>
    <mergeCell ref="G5:H5"/>
    <mergeCell ref="I30:J30"/>
    <mergeCell ref="H31:I31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A11" sqref="A10:A1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27" t="s">
        <v>830</v>
      </c>
      <c r="B2" s="627"/>
      <c r="C2" s="627"/>
      <c r="D2" s="627"/>
      <c r="E2" s="627"/>
      <c r="F2" s="627"/>
    </row>
    <row r="3" spans="1:6" ht="12.75" customHeight="1">
      <c r="A3" s="627" t="s">
        <v>831</v>
      </c>
      <c r="B3" s="627"/>
      <c r="C3" s="627"/>
      <c r="D3" s="627"/>
      <c r="E3" s="627"/>
      <c r="F3" s="627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28" t="str">
        <f>'справка №1-БАЛАНС'!E3</f>
        <v>БИ ДЖИ АЙ ГРУП АД</v>
      </c>
      <c r="C5" s="628"/>
      <c r="D5" s="628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29" t="str">
        <f>'справка №1-БАЛАНС'!E5</f>
        <v>01.01.2013 – 30.06.2013</v>
      </c>
      <c r="C6" s="629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>
        <v>1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съставяне: 16.07.2013</v>
      </c>
      <c r="B153" s="377"/>
      <c r="C153" s="626" t="s">
        <v>862</v>
      </c>
      <c r="D153" s="626"/>
      <c r="E153" s="626"/>
      <c r="F153" s="626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26" t="s">
        <v>866</v>
      </c>
      <c r="D158" s="626"/>
      <c r="E158" s="626"/>
      <c r="F158" s="626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Koleva</cp:lastModifiedBy>
  <cp:lastPrinted>2013-07-16T11:44:10Z</cp:lastPrinted>
  <dcterms:created xsi:type="dcterms:W3CDTF">2011-08-02T14:50:21Z</dcterms:created>
  <dcterms:modified xsi:type="dcterms:W3CDTF">2013-07-31T11:41:19Z</dcterms:modified>
  <cp:category/>
  <cp:version/>
  <cp:contentType/>
  <cp:contentStatus/>
</cp:coreProperties>
</file>